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2022-10a - SOŠ Plasy č.p.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'2022-10a - SOŠ Plasy č.p....'!$C$81:$K$175</definedName>
    <definedName name="_xlnm.Print_Area" localSheetId="1">'2022-10a - SOŠ Plasy č.p....'!$C$71:$K$175</definedName>
    <definedName name="_xlnm.Print_Titles" localSheetId="1">'2022-10a - SOŠ Plasy č.p....'!$81:$81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85"/>
  <c r="BH85"/>
  <c r="BG85"/>
  <c r="BF85"/>
  <c r="T85"/>
  <c r="T84"/>
  <c r="R85"/>
  <c r="R84"/>
  <c r="P85"/>
  <c r="P84"/>
  <c r="J79"/>
  <c r="F78"/>
  <c r="F76"/>
  <c r="E74"/>
  <c r="J51"/>
  <c r="F50"/>
  <c r="F48"/>
  <c r="E46"/>
  <c r="J19"/>
  <c r="E19"/>
  <c r="J50"/>
  <c r="J18"/>
  <c r="J16"/>
  <c r="E16"/>
  <c r="F51"/>
  <c r="J15"/>
  <c r="J10"/>
  <c r="J48"/>
  <c i="1" r="L50"/>
  <c r="AM50"/>
  <c r="AM49"/>
  <c r="L49"/>
  <c r="AM47"/>
  <c r="L47"/>
  <c r="L45"/>
  <c r="L44"/>
  <c i="2" r="BK170"/>
  <c r="BK154"/>
  <c r="J149"/>
  <c r="BK137"/>
  <c r="J126"/>
  <c r="BK118"/>
  <c r="J111"/>
  <c r="BK102"/>
  <c r="BK85"/>
  <c r="BK164"/>
  <c r="J135"/>
  <c r="BK95"/>
  <c r="BK174"/>
  <c r="J158"/>
  <c r="J152"/>
  <c r="J136"/>
  <c r="J124"/>
  <c r="J108"/>
  <c r="J98"/>
  <c r="J164"/>
  <c r="J137"/>
  <c r="J93"/>
  <c i="1" r="AS54"/>
  <c i="2" r="BK168"/>
  <c r="BK152"/>
  <c r="J147"/>
  <c r="BK135"/>
  <c r="BK133"/>
  <c r="J121"/>
  <c r="BK108"/>
  <c r="BK98"/>
  <c r="J172"/>
  <c r="BK136"/>
  <c r="BK93"/>
  <c r="BK161"/>
  <c r="BK156"/>
  <c r="BK150"/>
  <c r="J134"/>
  <c r="BK126"/>
  <c r="BK116"/>
  <c r="J174"/>
  <c r="J156"/>
  <c r="J100"/>
  <c r="BK172"/>
  <c r="J150"/>
  <c r="J145"/>
  <c r="BK134"/>
  <c r="BK124"/>
  <c r="J116"/>
  <c r="BK105"/>
  <c r="J95"/>
  <c r="J170"/>
  <c r="J144"/>
  <c r="BK100"/>
  <c r="J161"/>
  <c r="J154"/>
  <c r="BK149"/>
  <c r="J133"/>
  <c r="BK121"/>
  <c r="J102"/>
  <c r="BK147"/>
  <c r="BK111"/>
  <c r="J85"/>
  <c r="BK158"/>
  <c r="BK144"/>
  <c r="J118"/>
  <c r="J105"/>
  <c r="J168"/>
  <c r="BK145"/>
  <c l="1" r="BK92"/>
  <c r="J92"/>
  <c r="J58"/>
  <c r="R92"/>
  <c r="R83"/>
  <c r="R82"/>
  <c r="P97"/>
  <c r="T115"/>
  <c r="R123"/>
  <c r="T157"/>
  <c r="P167"/>
  <c r="BK97"/>
  <c r="J97"/>
  <c r="J59"/>
  <c r="T97"/>
  <c r="BK115"/>
  <c r="J115"/>
  <c r="J61"/>
  <c r="BK123"/>
  <c r="J123"/>
  <c r="J62"/>
  <c r="T123"/>
  <c r="R157"/>
  <c r="R167"/>
  <c r="P92"/>
  <c r="P83"/>
  <c r="T92"/>
  <c r="T83"/>
  <c r="R97"/>
  <c r="P115"/>
  <c r="R115"/>
  <c r="R114"/>
  <c r="P123"/>
  <c r="BK157"/>
  <c r="J157"/>
  <c r="J63"/>
  <c r="P157"/>
  <c r="BK167"/>
  <c r="J167"/>
  <c r="J64"/>
  <c r="T167"/>
  <c r="BK84"/>
  <c r="BK83"/>
  <c r="J78"/>
  <c r="BE95"/>
  <c r="BE170"/>
  <c r="BE172"/>
  <c r="J76"/>
  <c r="BE93"/>
  <c r="BE98"/>
  <c r="BE105"/>
  <c r="BE111"/>
  <c r="BE118"/>
  <c r="BE121"/>
  <c r="BE124"/>
  <c r="BE133"/>
  <c r="BE134"/>
  <c r="BE137"/>
  <c r="BE145"/>
  <c r="BE147"/>
  <c r="BE149"/>
  <c r="BE152"/>
  <c r="BE156"/>
  <c r="BE158"/>
  <c r="BE161"/>
  <c r="BE174"/>
  <c r="F79"/>
  <c r="BE135"/>
  <c r="BE144"/>
  <c r="BE164"/>
  <c r="BE168"/>
  <c r="BE85"/>
  <c r="BE100"/>
  <c r="BE102"/>
  <c r="BE108"/>
  <c r="BE116"/>
  <c r="BE126"/>
  <c r="BE136"/>
  <c r="BE150"/>
  <c r="BE154"/>
  <c r="J32"/>
  <c i="1" r="AW55"/>
  <c i="2" r="F33"/>
  <c i="1" r="BB55"/>
  <c r="BB54"/>
  <c r="W31"/>
  <c i="2" r="F32"/>
  <c i="1" r="BA55"/>
  <c r="BA54"/>
  <c r="W30"/>
  <c i="2" r="F35"/>
  <c i="1" r="BD55"/>
  <c r="BD54"/>
  <c r="W33"/>
  <c i="2" r="F34"/>
  <c i="1" r="BC55"/>
  <c r="BC54"/>
  <c r="W32"/>
  <c i="2" l="1" r="P114"/>
  <c r="P82"/>
  <c i="1" r="AU55"/>
  <c i="2" r="T114"/>
  <c r="T82"/>
  <c r="J83"/>
  <c r="J56"/>
  <c r="J84"/>
  <c r="J57"/>
  <c r="BK114"/>
  <c r="J114"/>
  <c r="J60"/>
  <c i="1" r="AX54"/>
  <c i="2" r="J31"/>
  <c i="1" r="AV55"/>
  <c r="AT55"/>
  <c r="AY54"/>
  <c i="2" r="F31"/>
  <c i="1" r="AZ55"/>
  <c r="AZ54"/>
  <c r="W29"/>
  <c r="AW54"/>
  <c r="AK30"/>
  <c r="AU54"/>
  <c i="2" l="1" r="BK82"/>
  <c r="J82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<sst xmlns="http://schemas.openxmlformats.org/spreadsheetml/2006/main">
  <si>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</si>
  <si>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</si>
  <si>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</si>
  <si>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</si>
  <si>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</si>
  <si>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{7f8831a3-a46a-4f50-80f2-0859cf04289f}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</si>
  <si>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</si>
  <si>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</si>
  <si>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</si>
  <si>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</si>
  <si>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</si>
  <si>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</si>
  <si>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</si>
  <si>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</si>
  <si>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2022-10a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</si>
  <si>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</si>
  <si>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</si>
  <si>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SOŠ Plasy č.p.280 výměna oken - etapa I.</t>
  </si>
  <si>
    <t>KSO:</t>
  </si>
  <si>
    <t>801 32</t>
  </si>
  <si>
    <t>CC-CZ:</t>
  </si>
  <si>
    <t>12631</t>
  </si>
  <si>
    <t>Místo:</t>
  </si>
  <si>
    <t>Školní 280, 331 01 Plasy</t>
  </si>
  <si>
    <t>Datum:</t>
  </si>
  <si>
    <t>8. 4. 2022</t>
  </si>
  <si>
    <t>Zadavatel:</t>
  </si>
  <si>
    <t>IČ:</t>
  </si>
  <si>
    <t>70838534</t>
  </si>
  <si>
    <t>Gymnázium a střední odborná škola Plasy</t>
  </si>
  <si>
    <t>DIČ:</t>
  </si>
  <si>
    <t/>
  </si>
  <si>
    <t>Uchazeč:</t>
  </si>
  <si>
    <t>Vyplň údaj</t>
  </si>
  <si>
    <t>Projektant:</t>
  </si>
  <si>
    <t xml:space="preserve"> </t>
  </si>
  <si>
    <t>True</t>
  </si>
  <si>
    <t>Zpracovatel:</t>
  </si>
  <si>
    <t>01256386</t>
  </si>
  <si>
    <t>Ing. Jaroslav Suchý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</si>
  <si>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</si>
  <si>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</si>
  <si>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</si>
  <si>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</si>
  <si>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</si>
  <si>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</si>
  <si>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</si>
  <si>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</si>
  <si>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</si>
  <si>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</si>
  <si>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</si>
  <si>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</si>
  <si>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</si>
  <si>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</si>
  <si>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</si>
  <si>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</si>
  <si>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</si>
  <si>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</si>
  <si>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</si>
  <si>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</si>
  <si>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</si>
  <si>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</si>
  <si>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</si>
  <si>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</si>
  <si>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</si>
  <si>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</si>
  <si>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</si>
  <si>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</si>
  <si>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</si>
  <si>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</si>
  <si>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</si>
  <si>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</si>
  <si>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</si>
  <si>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</si>
  <si>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</si>
  <si>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</si>
  <si>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</si>
  <si>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</si>
  <si>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</si>
  <si>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</si>
  <si>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</si>
  <si>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</si>
  <si>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</si>
  <si>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</si>
  <si>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</si>
  <si>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</si>
  <si>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</si>
  <si>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</si>
  <si>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</si>
  <si>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</si>
  <si>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</si>
  <si>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</si>
  <si>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</si>
  <si>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</si>
  <si>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764 - Konstrukce klempířské</t>
  </si>
  <si>
    <t xml:space="preserve">    766 - Konstrukce truhlářské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</si>
  <si>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</si>
  <si>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</si>
  <si>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</si>
  <si>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</si>
  <si>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</si>
  <si>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</si>
  <si>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</si>
  <si>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</si>
  <si>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</si>
  <si>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</si>
  <si>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</si>
  <si>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</si>
  <si>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</si>
  <si>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</si>
  <si>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</si>
  <si>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</si>
  <si>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</si>
  <si>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</si>
  <si>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</si>
  <si>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</si>
  <si>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</si>
  <si>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</si>
  <si>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(s dodáním hmot) kolem oken, dveří, podlah, obkladů apod.</t>
  </si>
  <si>
    <t>m</t>
  </si>
  <si>
    <t>CS ÚRS 2021 02</t>
  </si>
  <si>
    <t>4</t>
  </si>
  <si>
    <t>-1064441207</t>
  </si>
  <si>
    <t>Online PSC</t>
  </si>
  <si>
    <t>https://podminky.urs.cz/item/CS_URS_2021_02/619995001</t>
  </si>
  <si>
    <t>VV</t>
  </si>
  <si>
    <t>17*(3,3+2,8)*2</t>
  </si>
  <si>
    <t>3*(3,3+1,5)*2</t>
  </si>
  <si>
    <t>4*(1,2+2,3)*2</t>
  </si>
  <si>
    <t>3*(1,9+3,3)*2</t>
  </si>
  <si>
    <t>Součet</t>
  </si>
  <si>
    <t>9</t>
  </si>
  <si>
    <t>Ostatní konstrukce a práce, bourání</t>
  </si>
  <si>
    <t>968062376</t>
  </si>
  <si>
    <t>Vybourání dřevěných rámů oken s křídly, dveřních zárubní, vrat, stěn, ostění nebo obkladů rámů oken s křídly zdvojených, plochy do 4 m2</t>
  </si>
  <si>
    <t>m2</t>
  </si>
  <si>
    <t>338337912</t>
  </si>
  <si>
    <t>https://podminky.urs.cz/item/CS_URS_2021_02/968062376</t>
  </si>
  <si>
    <t>3</t>
  </si>
  <si>
    <t>968062991</t>
  </si>
  <si>
    <t>Vybourání dřevěných rámů oken s křídly, dveřních zárubní, vrat, stěn, ostění nebo obkladů vnitřních deštění výkladů, ostění a obkladů stěn jakékoliv plochy</t>
  </si>
  <si>
    <t>-202188662</t>
  </si>
  <si>
    <t>https://podminky.urs.cz/item/CS_URS_2021_02/968062991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</si>
  <si>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</si>
  <si>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</si>
  <si>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</si>
  <si>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</si>
  <si>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t</t>
  </si>
  <si>
    <t>-73400477</t>
  </si>
  <si>
    <t>https://podminky.urs.cz/item/CS_URS_2021_02/997013213</t>
  </si>
  <si>
    <t>5</t>
  </si>
  <si>
    <t>997013501</t>
  </si>
  <si>
    <t>Odvoz suti a vybouraných hmot na skládku nebo meziskládku se složením, na vzdálenost do 1 km</t>
  </si>
  <si>
    <t>1641295370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</si>
  <si>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</si>
  <si>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</si>
  <si>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</si>
  <si>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1214926320</t>
  </si>
  <si>
    <t>https://podminky.urs.cz/item/CS_URS_2021_02/997013509</t>
  </si>
  <si>
    <t>8,012*9 'Přepočtené koeficientem množství</t>
  </si>
  <si>
    <t>7</t>
  </si>
  <si>
    <t>997013631</t>
  </si>
  <si>
    <t>Poplatek za uložení stavebního odpadu na skládce (skládkovné) směsného stavebního a demoličního zatříděného do Katalogu odpadů pod kódem 17 09 04</t>
  </si>
  <si>
    <t>-1215285037</t>
  </si>
  <si>
    <t>https://podminky.urs.cz/item/CS_URS_2021_02/997013631</t>
  </si>
  <si>
    <t>7,873*0,1 'Přepočtené koeficientem množství</t>
  </si>
  <si>
    <t>8</t>
  </si>
  <si>
    <t>997013804</t>
  </si>
  <si>
    <t>Poplatek za uložení stavebního odpadu na skládce (skládkovné) ze skla zatříděného do Katalogu odpadů pod kódem 17 02 02</t>
  </si>
  <si>
    <t>644588011</t>
  </si>
  <si>
    <t>https://podminky.urs.cz/item/CS_URS_2021_02/997013804</t>
  </si>
  <si>
    <t>7,873*0,5 'Přepočtené koeficientem množství</t>
  </si>
  <si>
    <t>997013811</t>
  </si>
  <si>
    <t>Poplatek za uložení stavebního odpadu na skládce (skládkovné) dřevěného zatříděného do Katalogu odpadů pod kódem 17 02 01</t>
  </si>
  <si>
    <t>-1376826238</t>
  </si>
  <si>
    <t>https://podminky.urs.cz/item/CS_URS_2021_02/997013811</t>
  </si>
  <si>
    <t>7,873*0,4 'Přepočtené koeficientem množství</t>
  </si>
  <si>
    <t>PSV</t>
  </si>
  <si>
    <t>Práce a dodávky PSV</t>
  </si>
  <si>
    <t>764</t>
  </si>
  <si>
    <t>Konstrukce klempířské</t>
  </si>
  <si>
    <t>10</t>
  </si>
  <si>
    <t>764002851</t>
  </si>
  <si>
    <t>Demontáž klempířských konstrukcí oplechování parapetů do suti</t>
  </si>
  <si>
    <t>16</t>
  </si>
  <si>
    <t>-56152250</t>
  </si>
  <si>
    <t>https://podminky.urs.cz/item/CS_URS_2021_02/764002851</t>
  </si>
  <si>
    <t>11</t>
  </si>
  <si>
    <t>764216444</t>
  </si>
  <si>
    <t>Oplechování parapetů z pozinkovaného plechu rovných celoplošně lepené, bez rohů rš 330 mm</t>
  </si>
  <si>
    <t>-1405266617</t>
  </si>
  <si>
    <t>https://podminky.urs.cz/item/CS_URS_2021_02/764216444</t>
  </si>
  <si>
    <t>17*3,1+3*3,1+4*1,0+3*1,7</t>
  </si>
  <si>
    <t>12</t>
  </si>
  <si>
    <t>764218404</t>
  </si>
  <si>
    <t>Oplechování říms a ozdobných prvků z pozinkovaného plechu rovných, bez rohů mechanicky kotvené rš 330 mm</t>
  </si>
  <si>
    <t>1510875289</t>
  </si>
  <si>
    <t>https://podminky.urs.cz/item/CS_URS_2021_02/764218404</t>
  </si>
  <si>
    <t>766</t>
  </si>
  <si>
    <t>Konstrukce truhlářské</t>
  </si>
  <si>
    <t>13</t>
  </si>
  <si>
    <t>766441821</t>
  </si>
  <si>
    <t>Demontáž parapetních desek dřevěných nebo plastových šířky do 300 mm délky přes 1 m</t>
  </si>
  <si>
    <t>kus</t>
  </si>
  <si>
    <t>-929977688</t>
  </si>
  <si>
    <t>https://podminky.urs.cz/item/CS_URS_2021_02/766441821</t>
  </si>
  <si>
    <t>14</t>
  </si>
  <si>
    <t>766621213</t>
  </si>
  <si>
    <t>Montáž oken dřevěných včetně montáže rámu plochy přes 1 m2 otevíravých do zdiva, výšky přes 2,5 m</t>
  </si>
  <si>
    <t>1479391667</t>
  </si>
  <si>
    <t>https://podminky.urs.cz/item/CS_URS_2021_02/766621213</t>
  </si>
  <si>
    <t>"F1" 17*3,3*2,85</t>
  </si>
  <si>
    <t>"F2" 3*3,3*1,55</t>
  </si>
  <si>
    <t>"F3" 4*1,2*2,3</t>
  </si>
  <si>
    <t>"F4" 3*1,9*3,3</t>
  </si>
  <si>
    <t>M</t>
  </si>
  <si>
    <t>61110034R</t>
  </si>
  <si>
    <t>okno dřevěné špaletové otevíravé dvojsklo 3,3x2,85m + jednoduché zasklení - poz. F1</t>
  </si>
  <si>
    <t>ks</t>
  </si>
  <si>
    <t>32</t>
  </si>
  <si>
    <t>-10798623</t>
  </si>
  <si>
    <t>61110035R</t>
  </si>
  <si>
    <t>okno dřevěné špaletové otevíravé 3,3x1,55m dvojsklo + jednoduché zasklení - poz. F2</t>
  </si>
  <si>
    <t>-1776906486</t>
  </si>
  <si>
    <t>17</t>
  </si>
  <si>
    <t>61110036R</t>
  </si>
  <si>
    <t>okno dřevěné špaletové otevíravé 1,2x2,30m dvojsklo + jednoduché zasklení - poz. F3</t>
  </si>
  <si>
    <t>-159080266</t>
  </si>
  <si>
    <t>18</t>
  </si>
  <si>
    <t>61110037R</t>
  </si>
  <si>
    <t>okno dřevěné špaletové otevíravé 1,9x3,30m dvojsklo + jednoduché zasklení - poz. F4</t>
  </si>
  <si>
    <t>72617732</t>
  </si>
  <si>
    <t>19</t>
  </si>
  <si>
    <t>766629314</t>
  </si>
  <si>
    <t>Montáž oken dřevěných Příplatek k cenám za izolaci mezi ostěním a rámem okna při zalomeném ostění, připojovací spára tl. do 15 mm, se spárou zalomení do 10 mm</t>
  </si>
  <si>
    <t>-310620198</t>
  </si>
  <si>
    <t>https://podminky.urs.cz/item/CS_URS_2021_02/766629314</t>
  </si>
  <si>
    <t>"F1" 17*(3,3+2,85)*2</t>
  </si>
  <si>
    <t>"F2" 3*(3,3+1,55)*2</t>
  </si>
  <si>
    <t>"F3" 4*(1,2+2,3)*2</t>
  </si>
  <si>
    <t>"F4" 3*(1,9+3,3)*2</t>
  </si>
  <si>
    <t>20</t>
  </si>
  <si>
    <t>28355026</t>
  </si>
  <si>
    <t xml:space="preserve">fólie těsnící š 70mm pro vnitřní parotěsnou připojovací spáru otvorových výplní </t>
  </si>
  <si>
    <t>-1572180620</t>
  </si>
  <si>
    <t>766694112</t>
  </si>
  <si>
    <t>Montáž ostatních truhlářských konstrukcí parapetních desek dřevěných nebo plastových šířky do 300 mm, délky přes 1000 do 1600 mm</t>
  </si>
  <si>
    <t>608778967</t>
  </si>
  <si>
    <t>https://podminky.urs.cz/item/CS_URS_2021_02/766694112</t>
  </si>
  <si>
    <t>22</t>
  </si>
  <si>
    <t>61140080</t>
  </si>
  <si>
    <t>parapet plastový vnitřní – š 300mm, barva bílá</t>
  </si>
  <si>
    <t>-1984566326</t>
  </si>
  <si>
    <t>4*1,2</t>
  </si>
  <si>
    <t>23</t>
  </si>
  <si>
    <t>61140076</t>
  </si>
  <si>
    <t>koncovka k parapetu oboustranná š 600mm, barva bílá</t>
  </si>
  <si>
    <t>-1509306319</t>
  </si>
  <si>
    <t>24</t>
  </si>
  <si>
    <t>998766102</t>
  </si>
  <si>
    <t>Přesun hmot pro konstrukce truhlářské stanovený z hmotnosti přesunovaného materiálu vodorovná dopravní vzdálenost do 50 m v objektech výšky přes 6 do 12 m</t>
  </si>
  <si>
    <t>-1468904102</t>
  </si>
  <si>
    <t>https://podminky.urs.cz/item/CS_URS_2021_02/998766102</t>
  </si>
  <si>
    <t>25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</si>
  <si>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</si>
  <si>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</si>
  <si>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1198850398</t>
  </si>
  <si>
    <t>https://podminky.urs.cz/item/CS_URS_2021_02/998766181</t>
  </si>
  <si>
    <t>26</t>
  </si>
  <si>
    <t>998766192</t>
  </si>
  <si>
    <t>Přesun hmot pro konstrukce truhlářské stanovený z hmotnosti přesunovaného materiálu Příplatek k ceně za zvětšený přesun přes vymezenou největší dopravní vzdálenost do 100 m</t>
  </si>
  <si>
    <t>1364276085</t>
  </si>
  <si>
    <t>https://podminky.urs.cz/item/CS_URS_2021_02/998766192</t>
  </si>
  <si>
    <t>27</t>
  </si>
  <si>
    <t>998766299</t>
  </si>
  <si>
    <t>Manipulace a doprava truhl. výrobků</t>
  </si>
  <si>
    <t>sou</t>
  </si>
  <si>
    <t>-852316962</t>
  </si>
  <si>
    <t>HZS</t>
  </si>
  <si>
    <t>Hodinové zúčtovací sazby</t>
  </si>
  <si>
    <t>28</t>
  </si>
  <si>
    <t>HZS1291</t>
  </si>
  <si>
    <t>Hodinové zúčtovací sazby profesí HSV zemní a pomocné práce pomocný stavební dělník</t>
  </si>
  <si>
    <t>hod</t>
  </si>
  <si>
    <t>512</t>
  </si>
  <si>
    <t>-1198145720</t>
  </si>
  <si>
    <t>https://podminky.urs.cz/item/CS_URS_2021_02/HZS1291</t>
  </si>
  <si>
    <t>"závěrečný úklid" 27*0,5</t>
  </si>
  <si>
    <t>34</t>
  </si>
  <si>
    <t>HZS1292</t>
  </si>
  <si>
    <t>Hodinové zúčtovací sazby profesí HSV zemní a pomocné práce stavební dělník</t>
  </si>
  <si>
    <t>-1222366615</t>
  </si>
  <si>
    <t>https://podminky.urs.cz/item/CS_URS_2021_02/HZS1292</t>
  </si>
  <si>
    <t>"začištění po dmtž mříže" 4</t>
  </si>
  <si>
    <t>33</t>
  </si>
  <si>
    <t>HZS2131</t>
  </si>
  <si>
    <t>Hodinové zúčtovací sazby profesí PSV provádění stavebních konstrukcí zámečník</t>
  </si>
  <si>
    <t>246595441</t>
  </si>
  <si>
    <t>https://podminky.urs.cz/item/CS_URS_2021_02/HZS2131</t>
  </si>
  <si>
    <t>"dmtž mříže F2" 4</t>
  </si>
  <si>
    <t>VRN</t>
  </si>
  <si>
    <t>Vedlejší rozpočtové náklady</t>
  </si>
  <si>
    <t>29</t>
  </si>
  <si>
    <t>013244000</t>
  </si>
  <si>
    <t>Dokumentace pro provádění stavby - dílenská dokumentace</t>
  </si>
  <si>
    <t>1024</t>
  </si>
  <si>
    <t>834057354</t>
  </si>
  <si>
    <t>https://podminky.urs.cz/item/CS_URS_2021_02/013244000</t>
  </si>
  <si>
    <t>30</t>
  </si>
  <si>
    <t>013254000</t>
  </si>
  <si>
    <t>Dokumentace skutečného provedení stavby</t>
  </si>
  <si>
    <t>-203419262</t>
  </si>
  <si>
    <t>https://podminky.urs.cz/item/CS_URS_2021_02/013254000</t>
  </si>
  <si>
    <t>31</t>
  </si>
  <si>
    <t>040001000</t>
  </si>
  <si>
    <t>Inženýrská činnost</t>
  </si>
  <si>
    <t>-1140798340</t>
  </si>
  <si>
    <t>https://podminky.urs.cz/item/CS_URS_2021_02/040001000</t>
  </si>
  <si>
    <t>070001000</t>
  </si>
  <si>
    <t>Provozní vlivy</t>
  </si>
  <si>
    <t>-1267048468</t>
  </si>
  <si>
    <t>https://podminky.urs.cz/item/CS_URS_2021_02/070001000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</si>
</sst>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9995001" TargetMode="External" /><Relationship Id="rId2" Type="http://schemas.openxmlformats.org/officeDocument/2006/relationships/hyperlink" Target="https://podminky.urs.cz/item/CS_URS_2021_02/968062376" TargetMode="External" /><Relationship Id="rId3" Type="http://schemas.openxmlformats.org/officeDocument/2006/relationships/hyperlink" Target="https://podminky.urs.cz/item/CS_URS_2021_02/968062991" TargetMode="External" /><Relationship Id="rId4" Type="http://schemas.openxmlformats.org/officeDocument/2006/relationships/hyperlink" Target="https://podminky.urs.cz/item/CS_URS_2021_02/997013213" TargetMode="External" /><Relationship Id="rId5" Type="http://schemas.openxmlformats.org/officeDocument/2006/relationships/hyperlink" Target="https://podminky.urs.cz/item/CS_URS_2021_02/997013501" TargetMode="External" /><Relationship Id="rId6" Type="http://schemas.openxmlformats.org/officeDocument/2006/relationships/hyperlink" Target="https://podminky.urs.cz/item/CS_URS_2021_02/997013509" TargetMode="External" /><Relationship Id="rId7" Type="http://schemas.openxmlformats.org/officeDocument/2006/relationships/hyperlink" Target="https://podminky.urs.cz/item/CS_URS_2021_02/997013631" TargetMode="External" /><Relationship Id="rId8" Type="http://schemas.openxmlformats.org/officeDocument/2006/relationships/hyperlink" Target="https://podminky.urs.cz/item/CS_URS_2021_02/997013804" TargetMode="External" /><Relationship Id="rId9" Type="http://schemas.openxmlformats.org/officeDocument/2006/relationships/hyperlink" Target="https://podminky.urs.cz/item/CS_URS_2021_02/997013811" TargetMode="External" /><Relationship Id="rId10" Type="http://schemas.openxmlformats.org/officeDocument/2006/relationships/hyperlink" Target="https://podminky.urs.cz/item/CS_URS_2021_02/764002851" TargetMode="External" /><Relationship Id="rId11" Type="http://schemas.openxmlformats.org/officeDocument/2006/relationships/hyperlink" Target="https://podminky.urs.cz/item/CS_URS_2021_02/764216444" TargetMode="External" /><Relationship Id="rId12" Type="http://schemas.openxmlformats.org/officeDocument/2006/relationships/hyperlink" Target="https://podminky.urs.cz/item/CS_URS_2021_02/764218404" TargetMode="External" /><Relationship Id="rId13" Type="http://schemas.openxmlformats.org/officeDocument/2006/relationships/hyperlink" Target="https://podminky.urs.cz/item/CS_URS_2021_02/766441821" TargetMode="External" /><Relationship Id="rId14" Type="http://schemas.openxmlformats.org/officeDocument/2006/relationships/hyperlink" Target="https://podminky.urs.cz/item/CS_URS_2021_02/766621213" TargetMode="External" /><Relationship Id="rId15" Type="http://schemas.openxmlformats.org/officeDocument/2006/relationships/hyperlink" Target="https://podminky.urs.cz/item/CS_URS_2021_02/766629314" TargetMode="External" /><Relationship Id="rId16" Type="http://schemas.openxmlformats.org/officeDocument/2006/relationships/hyperlink" Target="https://podminky.urs.cz/item/CS_URS_2021_02/766694112" TargetMode="External" /><Relationship Id="rId17" Type="http://schemas.openxmlformats.org/officeDocument/2006/relationships/hyperlink" Target="https://podminky.urs.cz/item/CS_URS_2021_02/998766102" TargetMode="External" /><Relationship Id="rId18" Type="http://schemas.openxmlformats.org/officeDocument/2006/relationships/hyperlink" Target="https://podminky.urs.cz/item/CS_URS_2021_02/998766181" TargetMode="External" /><Relationship Id="rId19" Type="http://schemas.openxmlformats.org/officeDocument/2006/relationships/hyperlink" Target="https://podminky.urs.cz/item/CS_URS_2021_02/998766192" TargetMode="External" /><Relationship Id="rId20" Type="http://schemas.openxmlformats.org/officeDocument/2006/relationships/hyperlink" Target="https://podminky.urs.cz/item/CS_URS_2021_02/HZS1291" TargetMode="External" /><Relationship Id="rId21" Type="http://schemas.openxmlformats.org/officeDocument/2006/relationships/hyperlink" Target="https://podminky.urs.cz/item/CS_URS_2021_02/HZS1292" TargetMode="External" /><Relationship Id="rId22" Type="http://schemas.openxmlformats.org/officeDocument/2006/relationships/hyperlink" Target="https://podminky.urs.cz/item/CS_URS_2021_02/HZS2131" TargetMode="External" /><Relationship Id="rId23" Type="http://schemas.openxmlformats.org/officeDocument/2006/relationships/hyperlink" Target="https://podminky.urs.cz/item/CS_URS_2021_02/013244000" TargetMode="External" /><Relationship Id="rId24" Type="http://schemas.openxmlformats.org/officeDocument/2006/relationships/hyperlink" Target="https://podminky.urs.cz/item/CS_URS_2021_02/013254000" TargetMode="External" /><Relationship Id="rId25" Type="http://schemas.openxmlformats.org/officeDocument/2006/relationships/hyperlink" Target="https://podminky.urs.cz/item/CS_URS_2021_02/040001000" TargetMode="External" /><Relationship Id="rId26" Type="http://schemas.openxmlformats.org/officeDocument/2006/relationships/hyperlink" Target="https://podminky.urs.cz/item/CS_URS_2021_02/070001000" TargetMode="External" /><Relationship Id="rId27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31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38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31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2022-10a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SOŠ Plasy č.p.280 výměna oken - etapa I.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Školní 280, 331 01 Plasy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8. 4. 2022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Gymnázium a střední odborná škola Plasy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34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32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37</v>
      </c>
      <c r="AJ50" s="39"/>
      <c r="AK50" s="39"/>
      <c r="AL50" s="39"/>
      <c r="AM50" s="72" t="str">
        <f>IF(E20="","",E20)</f>
        <v>Ing. Jaroslav Suchý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31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V54" s="108" t="s">
        <v>77</v>
      </c>
      <c r="BW54" s="108" t="s">
        <v>5</v>
      </c>
      <c r="BX54" s="108" t="s">
        <v>78</v>
      </c>
      <c r="CL54" s="108" t="s">
        <v>19</v>
      </c>
    </row>
    <row r="55" s="7" customFormat="1" ht="24.75" customHeight="1">
      <c r="A55" s="109" t="s">
        <v>79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'2022-10a - SOŠ Plasy č.p....'!J28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'2022-10a - SOŠ Plasy č.p....'!P82</f>
        <v>0</v>
      </c>
      <c r="AV55" s="118">
        <f>'2022-10a - SOŠ Plasy č.p....'!J31</f>
        <v>0</v>
      </c>
      <c r="AW55" s="118">
        <f>'2022-10a - SOŠ Plasy č.p....'!J32</f>
        <v>0</v>
      </c>
      <c r="AX55" s="118">
        <f>'2022-10a - SOŠ Plasy č.p....'!J33</f>
        <v>0</v>
      </c>
      <c r="AY55" s="118">
        <f>'2022-10a - SOŠ Plasy č.p....'!J34</f>
        <v>0</v>
      </c>
      <c r="AZ55" s="118">
        <f>'2022-10a - SOŠ Plasy č.p....'!F31</f>
        <v>0</v>
      </c>
      <c r="BA55" s="118">
        <f>'2022-10a - SOŠ Plasy č.p....'!F32</f>
        <v>0</v>
      </c>
      <c r="BB55" s="118">
        <f>'2022-10a - SOŠ Plasy č.p....'!F33</f>
        <v>0</v>
      </c>
      <c r="BC55" s="118">
        <f>'2022-10a - SOŠ Plasy č.p....'!F34</f>
        <v>0</v>
      </c>
      <c r="BD55" s="120">
        <f>'2022-10a - SOŠ Plasy č.p....'!F35</f>
        <v>0</v>
      </c>
      <c r="BE55" s="7"/>
      <c r="BT55" s="121" t="s">
        <v>81</v>
      </c>
      <c r="BU55" s="121" t="s">
        <v>82</v>
      </c>
      <c r="BV55" s="121" t="s">
        <v>77</v>
      </c>
      <c r="BW55" s="121" t="s">
        <v>5</v>
      </c>
      <c r="BX55" s="121" t="s">
        <v>78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LiNHhOLRht9Bqr1NAq04mjYHqfJurBjUN0aVtxl9F5OB13yXmaz+x5uS/zI3cejIEC5Bbjw5YjQ7GvwrCxZP2g==" hashValue="1kU5dOXcrwzuG5owvjSjj49PtTfmdJHU6A2ITpgo++3IYuJUS/tQtrp3qLvOyqhPL1hKCIHQJTKdDN42EUsm4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2-10a - SOŠ Plasy č.p.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hidden="1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83</v>
      </c>
    </row>
    <row r="4" hidden="1" s="1" customFormat="1" ht="24.96" customHeight="1">
      <c r="B4" s="19"/>
      <c r="D4" s="124" t="s">
        <v>84</v>
      </c>
      <c r="L4" s="19"/>
      <c r="M4" s="125" t="s">
        <v>10</v>
      </c>
      <c r="AT4" s="16" t="s">
        <v>4</v>
      </c>
    </row>
    <row r="5" hidden="1" s="1" customFormat="1" ht="6.96" customHeight="1">
      <c r="B5" s="19"/>
      <c r="L5" s="19"/>
    </row>
    <row r="6" hidden="1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hidden="1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hidden="1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2" customHeight="1">
      <c r="A9" s="37"/>
      <c r="B9" s="43"/>
      <c r="C9" s="37"/>
      <c r="D9" s="126" t="s">
        <v>18</v>
      </c>
      <c r="E9" s="37"/>
      <c r="F9" s="129" t="s">
        <v>19</v>
      </c>
      <c r="G9" s="37"/>
      <c r="H9" s="37"/>
      <c r="I9" s="126" t="s">
        <v>20</v>
      </c>
      <c r="J9" s="129" t="s">
        <v>21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26" t="s">
        <v>22</v>
      </c>
      <c r="E10" s="37"/>
      <c r="F10" s="129" t="s">
        <v>23</v>
      </c>
      <c r="G10" s="37"/>
      <c r="H10" s="37"/>
      <c r="I10" s="126" t="s">
        <v>24</v>
      </c>
      <c r="J10" s="130" t="str">
        <f>'Rekapitulace zakázky'!AN8</f>
        <v>8. 4. 2022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26" t="s">
        <v>26</v>
      </c>
      <c r="E12" s="37"/>
      <c r="F12" s="37"/>
      <c r="G12" s="37"/>
      <c r="H12" s="37"/>
      <c r="I12" s="126" t="s">
        <v>27</v>
      </c>
      <c r="J12" s="129" t="s">
        <v>28</v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8" customHeight="1">
      <c r="A13" s="37"/>
      <c r="B13" s="43"/>
      <c r="C13" s="37"/>
      <c r="D13" s="37"/>
      <c r="E13" s="129" t="s">
        <v>29</v>
      </c>
      <c r="F13" s="37"/>
      <c r="G13" s="37"/>
      <c r="H13" s="37"/>
      <c r="I13" s="126" t="s">
        <v>30</v>
      </c>
      <c r="J13" s="129" t="s">
        <v>31</v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26" t="s">
        <v>32</v>
      </c>
      <c r="E15" s="37"/>
      <c r="F15" s="37"/>
      <c r="G15" s="37"/>
      <c r="H15" s="37"/>
      <c r="I15" s="126" t="s">
        <v>27</v>
      </c>
      <c r="J15" s="32" t="str">
        <f>'Rekapitulace zakázky'!AN13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8" customHeight="1">
      <c r="A16" s="37"/>
      <c r="B16" s="43"/>
      <c r="C16" s="37"/>
      <c r="D16" s="37"/>
      <c r="E16" s="32" t="str">
        <f>'Rekapitulace zakázky'!E14</f>
        <v>Vyplň údaj</v>
      </c>
      <c r="F16" s="129"/>
      <c r="G16" s="129"/>
      <c r="H16" s="129"/>
      <c r="I16" s="126" t="s">
        <v>30</v>
      </c>
      <c r="J16" s="32" t="str">
        <f>'Rekapitulace zakázky'!AN14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26" t="s">
        <v>34</v>
      </c>
      <c r="E18" s="37"/>
      <c r="F18" s="37"/>
      <c r="G18" s="37"/>
      <c r="H18" s="37"/>
      <c r="I18" s="126" t="s">
        <v>27</v>
      </c>
      <c r="J18" s="129" t="str">
        <f>IF('Rekapitulace zakázky'!AN16="","",'Rekapitulace zakázky'!AN16)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29" t="str">
        <f>IF('Rekapitulace zakázky'!E17="","",'Rekapitulace zakázky'!E17)</f>
        <v xml:space="preserve"> </v>
      </c>
      <c r="F19" s="37"/>
      <c r="G19" s="37"/>
      <c r="H19" s="37"/>
      <c r="I19" s="126" t="s">
        <v>30</v>
      </c>
      <c r="J19" s="129" t="str">
        <f>IF('Rekapitulace zakázky'!AN17="","",'Rekapitulace zakázky'!AN17)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26" t="s">
        <v>37</v>
      </c>
      <c r="E21" s="37"/>
      <c r="F21" s="37"/>
      <c r="G21" s="37"/>
      <c r="H21" s="37"/>
      <c r="I21" s="126" t="s">
        <v>27</v>
      </c>
      <c r="J21" s="129" t="s">
        <v>38</v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129" t="s">
        <v>39</v>
      </c>
      <c r="F22" s="37"/>
      <c r="G22" s="37"/>
      <c r="H22" s="37"/>
      <c r="I22" s="126" t="s">
        <v>30</v>
      </c>
      <c r="J22" s="129" t="s">
        <v>31</v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26" t="s">
        <v>40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8" customFormat="1" ht="47.25" customHeight="1">
      <c r="A25" s="131"/>
      <c r="B25" s="132"/>
      <c r="C25" s="131"/>
      <c r="D25" s="131"/>
      <c r="E25" s="133" t="s">
        <v>41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25.44" customHeight="1">
      <c r="A28" s="37"/>
      <c r="B28" s="43"/>
      <c r="C28" s="37"/>
      <c r="D28" s="136" t="s">
        <v>42</v>
      </c>
      <c r="E28" s="37"/>
      <c r="F28" s="37"/>
      <c r="G28" s="37"/>
      <c r="H28" s="37"/>
      <c r="I28" s="37"/>
      <c r="J28" s="137">
        <f>ROUND(J82,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4.4" customHeight="1">
      <c r="A30" s="37"/>
      <c r="B30" s="43"/>
      <c r="C30" s="37"/>
      <c r="D30" s="37"/>
      <c r="E30" s="37"/>
      <c r="F30" s="138" t="s">
        <v>44</v>
      </c>
      <c r="G30" s="37"/>
      <c r="H30" s="37"/>
      <c r="I30" s="138" t="s">
        <v>43</v>
      </c>
      <c r="J30" s="138" t="s">
        <v>45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14.4" customHeight="1">
      <c r="A31" s="37"/>
      <c r="B31" s="43"/>
      <c r="C31" s="37"/>
      <c r="D31" s="139" t="s">
        <v>46</v>
      </c>
      <c r="E31" s="126" t="s">
        <v>47</v>
      </c>
      <c r="F31" s="140">
        <f>ROUND((SUM(BE82:BE175)),  2)</f>
        <v>0</v>
      </c>
      <c r="G31" s="37"/>
      <c r="H31" s="37"/>
      <c r="I31" s="141">
        <v>0.20999999999999999</v>
      </c>
      <c r="J31" s="140">
        <f>ROUND(((SUM(BE82:BE175))*I31),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126" t="s">
        <v>48</v>
      </c>
      <c r="F32" s="140">
        <f>ROUND((SUM(BF82:BF175)),  2)</f>
        <v>0</v>
      </c>
      <c r="G32" s="37"/>
      <c r="H32" s="37"/>
      <c r="I32" s="141">
        <v>0.14999999999999999</v>
      </c>
      <c r="J32" s="140">
        <f>ROUND(((SUM(BF82:BF175))*I32),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49</v>
      </c>
      <c r="F33" s="140">
        <f>ROUND((SUM(BG82:BG175)),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50</v>
      </c>
      <c r="F34" s="140">
        <f>ROUND((SUM(BH82:BH175)),  2)</f>
        <v>0</v>
      </c>
      <c r="G34" s="37"/>
      <c r="H34" s="37"/>
      <c r="I34" s="141">
        <v>0.14999999999999999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51</v>
      </c>
      <c r="F35" s="140">
        <f>ROUND((SUM(BI82:BI175)),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25.44" customHeight="1">
      <c r="A37" s="37"/>
      <c r="B37" s="43"/>
      <c r="C37" s="142"/>
      <c r="D37" s="143" t="s">
        <v>52</v>
      </c>
      <c r="E37" s="144"/>
      <c r="F37" s="144"/>
      <c r="G37" s="145" t="s">
        <v>53</v>
      </c>
      <c r="H37" s="146" t="s">
        <v>54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/>
    <row r="40" hidden="1"/>
    <row r="41" hidden="1"/>
    <row r="42" hidden="1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4.96" customHeight="1">
      <c r="A43" s="37"/>
      <c r="B43" s="38"/>
      <c r="C43" s="22" t="s">
        <v>85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16.5" customHeight="1">
      <c r="A46" s="37"/>
      <c r="B46" s="38"/>
      <c r="C46" s="39"/>
      <c r="D46" s="39"/>
      <c r="E46" s="68" t="str">
        <f>E7</f>
        <v>SOŠ Plasy č.p.280 výměna oken - etapa I.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2" customHeight="1">
      <c r="A48" s="37"/>
      <c r="B48" s="38"/>
      <c r="C48" s="31" t="s">
        <v>22</v>
      </c>
      <c r="D48" s="39"/>
      <c r="E48" s="39"/>
      <c r="F48" s="26" t="str">
        <f>F10</f>
        <v>Školní 280, 331 01 Plasy</v>
      </c>
      <c r="G48" s="39"/>
      <c r="H48" s="39"/>
      <c r="I48" s="31" t="s">
        <v>24</v>
      </c>
      <c r="J48" s="71" t="str">
        <f>IF(J10="","",J10)</f>
        <v>8. 4. 2022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5.15" customHeight="1">
      <c r="A50" s="37"/>
      <c r="B50" s="38"/>
      <c r="C50" s="31" t="s">
        <v>26</v>
      </c>
      <c r="D50" s="39"/>
      <c r="E50" s="39"/>
      <c r="F50" s="26" t="str">
        <f>E13</f>
        <v>Gymnázium a střední odborná škola Plasy</v>
      </c>
      <c r="G50" s="39"/>
      <c r="H50" s="39"/>
      <c r="I50" s="31" t="s">
        <v>34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15.15" customHeight="1">
      <c r="A51" s="37"/>
      <c r="B51" s="38"/>
      <c r="C51" s="31" t="s">
        <v>32</v>
      </c>
      <c r="D51" s="39"/>
      <c r="E51" s="39"/>
      <c r="F51" s="26" t="str">
        <f>IF(E16="","",E16)</f>
        <v>Vyplň údaj</v>
      </c>
      <c r="G51" s="39"/>
      <c r="H51" s="39"/>
      <c r="I51" s="31" t="s">
        <v>37</v>
      </c>
      <c r="J51" s="35" t="str">
        <f>E22</f>
        <v>Ing. Jaroslav Suchý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29.28" customHeight="1">
      <c r="A53" s="37"/>
      <c r="B53" s="38"/>
      <c r="C53" s="153" t="s">
        <v>86</v>
      </c>
      <c r="D53" s="154"/>
      <c r="E53" s="154"/>
      <c r="F53" s="154"/>
      <c r="G53" s="154"/>
      <c r="H53" s="154"/>
      <c r="I53" s="154"/>
      <c r="J53" s="155" t="s">
        <v>87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22.8" customHeight="1">
      <c r="A55" s="37"/>
      <c r="B55" s="38"/>
      <c r="C55" s="156" t="s">
        <v>74</v>
      </c>
      <c r="D55" s="39"/>
      <c r="E55" s="39"/>
      <c r="F55" s="39"/>
      <c r="G55" s="39"/>
      <c r="H55" s="39"/>
      <c r="I55" s="39"/>
      <c r="J55" s="101">
        <f>J82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88</v>
      </c>
    </row>
    <row r="56" hidden="1" s="9" customFormat="1" ht="24.96" customHeight="1">
      <c r="A56" s="9"/>
      <c r="B56" s="157"/>
      <c r="C56" s="158"/>
      <c r="D56" s="159" t="s">
        <v>89</v>
      </c>
      <c r="E56" s="160"/>
      <c r="F56" s="160"/>
      <c r="G56" s="160"/>
      <c r="H56" s="160"/>
      <c r="I56" s="160"/>
      <c r="J56" s="161">
        <f>J83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hidden="1" s="10" customFormat="1" ht="19.92" customHeight="1">
      <c r="A57" s="10"/>
      <c r="B57" s="163"/>
      <c r="C57" s="164"/>
      <c r="D57" s="165" t="s">
        <v>90</v>
      </c>
      <c r="E57" s="166"/>
      <c r="F57" s="166"/>
      <c r="G57" s="166"/>
      <c r="H57" s="166"/>
      <c r="I57" s="166"/>
      <c r="J57" s="167">
        <f>J84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hidden="1" s="10" customFormat="1" ht="19.92" customHeight="1">
      <c r="A58" s="10"/>
      <c r="B58" s="163"/>
      <c r="C58" s="164"/>
      <c r="D58" s="165" t="s">
        <v>91</v>
      </c>
      <c r="E58" s="166"/>
      <c r="F58" s="166"/>
      <c r="G58" s="166"/>
      <c r="H58" s="166"/>
      <c r="I58" s="166"/>
      <c r="J58" s="167">
        <f>J92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hidden="1" s="10" customFormat="1" ht="19.92" customHeight="1">
      <c r="A59" s="10"/>
      <c r="B59" s="163"/>
      <c r="C59" s="164"/>
      <c r="D59" s="165" t="s">
        <v>92</v>
      </c>
      <c r="E59" s="166"/>
      <c r="F59" s="166"/>
      <c r="G59" s="166"/>
      <c r="H59" s="166"/>
      <c r="I59" s="166"/>
      <c r="J59" s="167">
        <f>J97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hidden="1" s="9" customFormat="1" ht="24.96" customHeight="1">
      <c r="A60" s="9"/>
      <c r="B60" s="157"/>
      <c r="C60" s="158"/>
      <c r="D60" s="159" t="s">
        <v>93</v>
      </c>
      <c r="E60" s="160"/>
      <c r="F60" s="160"/>
      <c r="G60" s="160"/>
      <c r="H60" s="160"/>
      <c r="I60" s="160"/>
      <c r="J60" s="161">
        <f>J114</f>
        <v>0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3"/>
      <c r="C61" s="164"/>
      <c r="D61" s="165" t="s">
        <v>94</v>
      </c>
      <c r="E61" s="166"/>
      <c r="F61" s="166"/>
      <c r="G61" s="166"/>
      <c r="H61" s="166"/>
      <c r="I61" s="166"/>
      <c r="J61" s="167">
        <f>J115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3"/>
      <c r="C62" s="164"/>
      <c r="D62" s="165" t="s">
        <v>95</v>
      </c>
      <c r="E62" s="166"/>
      <c r="F62" s="166"/>
      <c r="G62" s="166"/>
      <c r="H62" s="166"/>
      <c r="I62" s="166"/>
      <c r="J62" s="167">
        <f>J123</f>
        <v>0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57"/>
      <c r="C63" s="158"/>
      <c r="D63" s="159" t="s">
        <v>96</v>
      </c>
      <c r="E63" s="160"/>
      <c r="F63" s="160"/>
      <c r="G63" s="160"/>
      <c r="H63" s="160"/>
      <c r="I63" s="160"/>
      <c r="J63" s="161">
        <f>J157</f>
        <v>0</v>
      </c>
      <c r="K63" s="158"/>
      <c r="L63" s="16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57"/>
      <c r="C64" s="158"/>
      <c r="D64" s="159" t="s">
        <v>97</v>
      </c>
      <c r="E64" s="160"/>
      <c r="F64" s="160"/>
      <c r="G64" s="160"/>
      <c r="H64" s="160"/>
      <c r="I64" s="160"/>
      <c r="J64" s="161">
        <f>J167</f>
        <v>0</v>
      </c>
      <c r="K64" s="158"/>
      <c r="L64" s="16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2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2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2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98</v>
      </c>
      <c r="D71" s="39"/>
      <c r="E71" s="39"/>
      <c r="F71" s="39"/>
      <c r="G71" s="39"/>
      <c r="H71" s="39"/>
      <c r="I71" s="39"/>
      <c r="J71" s="39"/>
      <c r="K71" s="39"/>
      <c r="L71" s="12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2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2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E7</f>
        <v>SOŠ Plasy č.p.280 výměna oken - etapa I.</v>
      </c>
      <c r="F74" s="39"/>
      <c r="G74" s="39"/>
      <c r="H74" s="39"/>
      <c r="I74" s="39"/>
      <c r="J74" s="39"/>
      <c r="K74" s="39"/>
      <c r="L74" s="12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2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22</v>
      </c>
      <c r="D76" s="39"/>
      <c r="E76" s="39"/>
      <c r="F76" s="26" t="str">
        <f>F10</f>
        <v>Školní 280, 331 01 Plasy</v>
      </c>
      <c r="G76" s="39"/>
      <c r="H76" s="39"/>
      <c r="I76" s="31" t="s">
        <v>24</v>
      </c>
      <c r="J76" s="71" t="str">
        <f>IF(J10="","",J10)</f>
        <v>8. 4. 2022</v>
      </c>
      <c r="K76" s="39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26</v>
      </c>
      <c r="D78" s="39"/>
      <c r="E78" s="39"/>
      <c r="F78" s="26" t="str">
        <f>E13</f>
        <v>Gymnázium a střední odborná škola Plasy</v>
      </c>
      <c r="G78" s="39"/>
      <c r="H78" s="39"/>
      <c r="I78" s="31" t="s">
        <v>34</v>
      </c>
      <c r="J78" s="35" t="str">
        <f>E19</f>
        <v xml:space="preserve"> </v>
      </c>
      <c r="K78" s="39"/>
      <c r="L78" s="12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32</v>
      </c>
      <c r="D79" s="39"/>
      <c r="E79" s="39"/>
      <c r="F79" s="26" t="str">
        <f>IF(E16="","",E16)</f>
        <v>Vyplň údaj</v>
      </c>
      <c r="G79" s="39"/>
      <c r="H79" s="39"/>
      <c r="I79" s="31" t="s">
        <v>37</v>
      </c>
      <c r="J79" s="35" t="str">
        <f>E22</f>
        <v>Ing. Jaroslav Suchý</v>
      </c>
      <c r="K79" s="39"/>
      <c r="L79" s="12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2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69"/>
      <c r="B81" s="170"/>
      <c r="C81" s="171" t="s">
        <v>99</v>
      </c>
      <c r="D81" s="172" t="s">
        <v>61</v>
      </c>
      <c r="E81" s="172" t="s">
        <v>57</v>
      </c>
      <c r="F81" s="172" t="s">
        <v>58</v>
      </c>
      <c r="G81" s="172" t="s">
        <v>100</v>
      </c>
      <c r="H81" s="172" t="s">
        <v>101</v>
      </c>
      <c r="I81" s="172" t="s">
        <v>102</v>
      </c>
      <c r="J81" s="172" t="s">
        <v>87</v>
      </c>
      <c r="K81" s="173" t="s">
        <v>103</v>
      </c>
      <c r="L81" s="174"/>
      <c r="M81" s="91" t="s">
        <v>31</v>
      </c>
      <c r="N81" s="92" t="s">
        <v>46</v>
      </c>
      <c r="O81" s="92" t="s">
        <v>104</v>
      </c>
      <c r="P81" s="92" t="s">
        <v>105</v>
      </c>
      <c r="Q81" s="92" t="s">
        <v>106</v>
      </c>
      <c r="R81" s="92" t="s">
        <v>107</v>
      </c>
      <c r="S81" s="92" t="s">
        <v>108</v>
      </c>
      <c r="T81" s="93" t="s">
        <v>109</v>
      </c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="2" customFormat="1" ht="22.8" customHeight="1">
      <c r="A82" s="37"/>
      <c r="B82" s="38"/>
      <c r="C82" s="98" t="s">
        <v>110</v>
      </c>
      <c r="D82" s="39"/>
      <c r="E82" s="39"/>
      <c r="F82" s="39"/>
      <c r="G82" s="39"/>
      <c r="H82" s="39"/>
      <c r="I82" s="39"/>
      <c r="J82" s="175">
        <f>BK82</f>
        <v>0</v>
      </c>
      <c r="K82" s="39"/>
      <c r="L82" s="43"/>
      <c r="M82" s="94"/>
      <c r="N82" s="176"/>
      <c r="O82" s="95"/>
      <c r="P82" s="177">
        <f>P83+P114+P157+P167</f>
        <v>0</v>
      </c>
      <c r="Q82" s="95"/>
      <c r="R82" s="177">
        <f>R83+R114+R157+R167</f>
        <v>13.152081999999998</v>
      </c>
      <c r="S82" s="95"/>
      <c r="T82" s="178">
        <f>T83+T114+T157+T167</f>
        <v>8.0117770000000004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75</v>
      </c>
      <c r="AU82" s="16" t="s">
        <v>88</v>
      </c>
      <c r="BK82" s="179">
        <f>BK83+BK114+BK157+BK167</f>
        <v>0</v>
      </c>
    </row>
    <row r="83" s="12" customFormat="1" ht="25.92" customHeight="1">
      <c r="A83" s="12"/>
      <c r="B83" s="180"/>
      <c r="C83" s="181"/>
      <c r="D83" s="182" t="s">
        <v>75</v>
      </c>
      <c r="E83" s="183" t="s">
        <v>111</v>
      </c>
      <c r="F83" s="183" t="s">
        <v>112</v>
      </c>
      <c r="G83" s="181"/>
      <c r="H83" s="181"/>
      <c r="I83" s="184"/>
      <c r="J83" s="185">
        <f>BK83</f>
        <v>0</v>
      </c>
      <c r="K83" s="181"/>
      <c r="L83" s="186"/>
      <c r="M83" s="187"/>
      <c r="N83" s="188"/>
      <c r="O83" s="188"/>
      <c r="P83" s="189">
        <f>P84+P92+P97</f>
        <v>0</v>
      </c>
      <c r="Q83" s="188"/>
      <c r="R83" s="189">
        <f>R84+R92+R97</f>
        <v>0.44309999999999999</v>
      </c>
      <c r="S83" s="188"/>
      <c r="T83" s="190">
        <f>T84+T92+T97</f>
        <v>7.8730400000000005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1" t="s">
        <v>81</v>
      </c>
      <c r="AT83" s="192" t="s">
        <v>75</v>
      </c>
      <c r="AU83" s="192" t="s">
        <v>76</v>
      </c>
      <c r="AY83" s="191" t="s">
        <v>113</v>
      </c>
      <c r="BK83" s="193">
        <f>BK84+BK92+BK97</f>
        <v>0</v>
      </c>
    </row>
    <row r="84" s="12" customFormat="1" ht="22.8" customHeight="1">
      <c r="A84" s="12"/>
      <c r="B84" s="180"/>
      <c r="C84" s="181"/>
      <c r="D84" s="182" t="s">
        <v>75</v>
      </c>
      <c r="E84" s="194" t="s">
        <v>114</v>
      </c>
      <c r="F84" s="194" t="s">
        <v>115</v>
      </c>
      <c r="G84" s="181"/>
      <c r="H84" s="181"/>
      <c r="I84" s="184"/>
      <c r="J84" s="195">
        <f>BK84</f>
        <v>0</v>
      </c>
      <c r="K84" s="181"/>
      <c r="L84" s="186"/>
      <c r="M84" s="187"/>
      <c r="N84" s="188"/>
      <c r="O84" s="188"/>
      <c r="P84" s="189">
        <f>SUM(P85:P91)</f>
        <v>0</v>
      </c>
      <c r="Q84" s="188"/>
      <c r="R84" s="189">
        <f>SUM(R85:R91)</f>
        <v>0.44309999999999999</v>
      </c>
      <c r="S84" s="188"/>
      <c r="T84" s="190">
        <f>SUM(T85:T91)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1" t="s">
        <v>81</v>
      </c>
      <c r="AT84" s="192" t="s">
        <v>75</v>
      </c>
      <c r="AU84" s="192" t="s">
        <v>81</v>
      </c>
      <c r="AY84" s="191" t="s">
        <v>113</v>
      </c>
      <c r="BK84" s="193">
        <f>SUM(BK85:BK91)</f>
        <v>0</v>
      </c>
    </row>
    <row r="85" s="2" customFormat="1" ht="16.5" customHeight="1">
      <c r="A85" s="37"/>
      <c r="B85" s="38"/>
      <c r="C85" s="196" t="s">
        <v>81</v>
      </c>
      <c r="D85" s="196" t="s">
        <v>116</v>
      </c>
      <c r="E85" s="197" t="s">
        <v>117</v>
      </c>
      <c r="F85" s="198" t="s">
        <v>118</v>
      </c>
      <c r="G85" s="199" t="s">
        <v>119</v>
      </c>
      <c r="H85" s="200">
        <v>295.39999999999998</v>
      </c>
      <c r="I85" s="201"/>
      <c r="J85" s="202">
        <f>ROUND(I85*H85,2)</f>
        <v>0</v>
      </c>
      <c r="K85" s="198" t="s">
        <v>120</v>
      </c>
      <c r="L85" s="43"/>
      <c r="M85" s="203" t="s">
        <v>31</v>
      </c>
      <c r="N85" s="204" t="s">
        <v>47</v>
      </c>
      <c r="O85" s="83"/>
      <c r="P85" s="205">
        <f>O85*H85</f>
        <v>0</v>
      </c>
      <c r="Q85" s="205">
        <v>0.0015</v>
      </c>
      <c r="R85" s="205">
        <f>Q85*H85</f>
        <v>0.44309999999999999</v>
      </c>
      <c r="S85" s="205">
        <v>0</v>
      </c>
      <c r="T85" s="20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7" t="s">
        <v>121</v>
      </c>
      <c r="AT85" s="207" t="s">
        <v>116</v>
      </c>
      <c r="AU85" s="207" t="s">
        <v>83</v>
      </c>
      <c r="AY85" s="16" t="s">
        <v>113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6" t="s">
        <v>81</v>
      </c>
      <c r="BK85" s="208">
        <f>ROUND(I85*H85,2)</f>
        <v>0</v>
      </c>
      <c r="BL85" s="16" t="s">
        <v>121</v>
      </c>
      <c r="BM85" s="207" t="s">
        <v>122</v>
      </c>
    </row>
    <row r="86" s="2" customFormat="1">
      <c r="A86" s="37"/>
      <c r="B86" s="38"/>
      <c r="C86" s="39"/>
      <c r="D86" s="209" t="s">
        <v>123</v>
      </c>
      <c r="E86" s="39"/>
      <c r="F86" s="210" t="s">
        <v>124</v>
      </c>
      <c r="G86" s="39"/>
      <c r="H86" s="39"/>
      <c r="I86" s="211"/>
      <c r="J86" s="39"/>
      <c r="K86" s="39"/>
      <c r="L86" s="43"/>
      <c r="M86" s="212"/>
      <c r="N86" s="213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123</v>
      </c>
      <c r="AU86" s="16" t="s">
        <v>83</v>
      </c>
    </row>
    <row r="87" s="13" customFormat="1">
      <c r="A87" s="13"/>
      <c r="B87" s="214"/>
      <c r="C87" s="215"/>
      <c r="D87" s="216" t="s">
        <v>125</v>
      </c>
      <c r="E87" s="217" t="s">
        <v>31</v>
      </c>
      <c r="F87" s="218" t="s">
        <v>126</v>
      </c>
      <c r="G87" s="215"/>
      <c r="H87" s="219">
        <v>207.40000000000001</v>
      </c>
      <c r="I87" s="220"/>
      <c r="J87" s="215"/>
      <c r="K87" s="215"/>
      <c r="L87" s="221"/>
      <c r="M87" s="222"/>
      <c r="N87" s="223"/>
      <c r="O87" s="223"/>
      <c r="P87" s="223"/>
      <c r="Q87" s="223"/>
      <c r="R87" s="223"/>
      <c r="S87" s="223"/>
      <c r="T87" s="22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5" t="s">
        <v>125</v>
      </c>
      <c r="AU87" s="225" t="s">
        <v>83</v>
      </c>
      <c r="AV87" s="13" t="s">
        <v>83</v>
      </c>
      <c r="AW87" s="13" t="s">
        <v>36</v>
      </c>
      <c r="AX87" s="13" t="s">
        <v>76</v>
      </c>
      <c r="AY87" s="225" t="s">
        <v>113</v>
      </c>
    </row>
    <row r="88" s="13" customFormat="1">
      <c r="A88" s="13"/>
      <c r="B88" s="214"/>
      <c r="C88" s="215"/>
      <c r="D88" s="216" t="s">
        <v>125</v>
      </c>
      <c r="E88" s="217" t="s">
        <v>31</v>
      </c>
      <c r="F88" s="218" t="s">
        <v>127</v>
      </c>
      <c r="G88" s="215"/>
      <c r="H88" s="219">
        <v>28.800000000000001</v>
      </c>
      <c r="I88" s="220"/>
      <c r="J88" s="215"/>
      <c r="K88" s="215"/>
      <c r="L88" s="221"/>
      <c r="M88" s="222"/>
      <c r="N88" s="223"/>
      <c r="O88" s="223"/>
      <c r="P88" s="223"/>
      <c r="Q88" s="223"/>
      <c r="R88" s="223"/>
      <c r="S88" s="223"/>
      <c r="T88" s="22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5" t="s">
        <v>125</v>
      </c>
      <c r="AU88" s="225" t="s">
        <v>83</v>
      </c>
      <c r="AV88" s="13" t="s">
        <v>83</v>
      </c>
      <c r="AW88" s="13" t="s">
        <v>36</v>
      </c>
      <c r="AX88" s="13" t="s">
        <v>76</v>
      </c>
      <c r="AY88" s="225" t="s">
        <v>113</v>
      </c>
    </row>
    <row r="89" s="13" customFormat="1">
      <c r="A89" s="13"/>
      <c r="B89" s="214"/>
      <c r="C89" s="215"/>
      <c r="D89" s="216" t="s">
        <v>125</v>
      </c>
      <c r="E89" s="217" t="s">
        <v>31</v>
      </c>
      <c r="F89" s="218" t="s">
        <v>128</v>
      </c>
      <c r="G89" s="215"/>
      <c r="H89" s="219">
        <v>28</v>
      </c>
      <c r="I89" s="220"/>
      <c r="J89" s="215"/>
      <c r="K89" s="215"/>
      <c r="L89" s="221"/>
      <c r="M89" s="222"/>
      <c r="N89" s="223"/>
      <c r="O89" s="223"/>
      <c r="P89" s="223"/>
      <c r="Q89" s="223"/>
      <c r="R89" s="223"/>
      <c r="S89" s="223"/>
      <c r="T89" s="22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5" t="s">
        <v>125</v>
      </c>
      <c r="AU89" s="225" t="s">
        <v>83</v>
      </c>
      <c r="AV89" s="13" t="s">
        <v>83</v>
      </c>
      <c r="AW89" s="13" t="s">
        <v>36</v>
      </c>
      <c r="AX89" s="13" t="s">
        <v>76</v>
      </c>
      <c r="AY89" s="225" t="s">
        <v>113</v>
      </c>
    </row>
    <row r="90" s="13" customFormat="1">
      <c r="A90" s="13"/>
      <c r="B90" s="214"/>
      <c r="C90" s="215"/>
      <c r="D90" s="216" t="s">
        <v>125</v>
      </c>
      <c r="E90" s="217" t="s">
        <v>31</v>
      </c>
      <c r="F90" s="218" t="s">
        <v>129</v>
      </c>
      <c r="G90" s="215"/>
      <c r="H90" s="219">
        <v>31.199999999999999</v>
      </c>
      <c r="I90" s="220"/>
      <c r="J90" s="215"/>
      <c r="K90" s="215"/>
      <c r="L90" s="221"/>
      <c r="M90" s="222"/>
      <c r="N90" s="223"/>
      <c r="O90" s="223"/>
      <c r="P90" s="223"/>
      <c r="Q90" s="223"/>
      <c r="R90" s="223"/>
      <c r="S90" s="223"/>
      <c r="T90" s="22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5" t="s">
        <v>125</v>
      </c>
      <c r="AU90" s="225" t="s">
        <v>83</v>
      </c>
      <c r="AV90" s="13" t="s">
        <v>83</v>
      </c>
      <c r="AW90" s="13" t="s">
        <v>36</v>
      </c>
      <c r="AX90" s="13" t="s">
        <v>76</v>
      </c>
      <c r="AY90" s="225" t="s">
        <v>113</v>
      </c>
    </row>
    <row r="91" s="14" customFormat="1">
      <c r="A91" s="14"/>
      <c r="B91" s="226"/>
      <c r="C91" s="227"/>
      <c r="D91" s="216" t="s">
        <v>125</v>
      </c>
      <c r="E91" s="228" t="s">
        <v>31</v>
      </c>
      <c r="F91" s="229" t="s">
        <v>130</v>
      </c>
      <c r="G91" s="227"/>
      <c r="H91" s="230">
        <v>295.40000000000003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6" t="s">
        <v>125</v>
      </c>
      <c r="AU91" s="236" t="s">
        <v>83</v>
      </c>
      <c r="AV91" s="14" t="s">
        <v>121</v>
      </c>
      <c r="AW91" s="14" t="s">
        <v>36</v>
      </c>
      <c r="AX91" s="14" t="s">
        <v>81</v>
      </c>
      <c r="AY91" s="236" t="s">
        <v>113</v>
      </c>
    </row>
    <row r="92" s="12" customFormat="1" ht="22.8" customHeight="1">
      <c r="A92" s="12"/>
      <c r="B92" s="180"/>
      <c r="C92" s="181"/>
      <c r="D92" s="182" t="s">
        <v>75</v>
      </c>
      <c r="E92" s="194" t="s">
        <v>131</v>
      </c>
      <c r="F92" s="194" t="s">
        <v>132</v>
      </c>
      <c r="G92" s="181"/>
      <c r="H92" s="181"/>
      <c r="I92" s="184"/>
      <c r="J92" s="195">
        <f>BK92</f>
        <v>0</v>
      </c>
      <c r="K92" s="181"/>
      <c r="L92" s="186"/>
      <c r="M92" s="187"/>
      <c r="N92" s="188"/>
      <c r="O92" s="188"/>
      <c r="P92" s="189">
        <f>SUM(P93:P96)</f>
        <v>0</v>
      </c>
      <c r="Q92" s="188"/>
      <c r="R92" s="189">
        <f>SUM(R93:R96)</f>
        <v>0</v>
      </c>
      <c r="S92" s="188"/>
      <c r="T92" s="190">
        <f>SUM(T93:T96)</f>
        <v>7.8730400000000005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1" t="s">
        <v>81</v>
      </c>
      <c r="AT92" s="192" t="s">
        <v>75</v>
      </c>
      <c r="AU92" s="192" t="s">
        <v>81</v>
      </c>
      <c r="AY92" s="191" t="s">
        <v>113</v>
      </c>
      <c r="BK92" s="193">
        <f>SUM(BK93:BK96)</f>
        <v>0</v>
      </c>
    </row>
    <row r="93" s="2" customFormat="1" ht="24.15" customHeight="1">
      <c r="A93" s="37"/>
      <c r="B93" s="38"/>
      <c r="C93" s="196" t="s">
        <v>83</v>
      </c>
      <c r="D93" s="196" t="s">
        <v>116</v>
      </c>
      <c r="E93" s="197" t="s">
        <v>133</v>
      </c>
      <c r="F93" s="198" t="s">
        <v>134</v>
      </c>
      <c r="G93" s="199" t="s">
        <v>135</v>
      </c>
      <c r="H93" s="200">
        <v>205.08000000000001</v>
      </c>
      <c r="I93" s="201"/>
      <c r="J93" s="202">
        <f>ROUND(I93*H93,2)</f>
        <v>0</v>
      </c>
      <c r="K93" s="198" t="s">
        <v>120</v>
      </c>
      <c r="L93" s="43"/>
      <c r="M93" s="203" t="s">
        <v>31</v>
      </c>
      <c r="N93" s="204" t="s">
        <v>47</v>
      </c>
      <c r="O93" s="83"/>
      <c r="P93" s="205">
        <f>O93*H93</f>
        <v>0</v>
      </c>
      <c r="Q93" s="205">
        <v>0</v>
      </c>
      <c r="R93" s="205">
        <f>Q93*H93</f>
        <v>0</v>
      </c>
      <c r="S93" s="205">
        <v>0.034000000000000002</v>
      </c>
      <c r="T93" s="206">
        <f>S93*H93</f>
        <v>6.9727200000000007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121</v>
      </c>
      <c r="AT93" s="207" t="s">
        <v>116</v>
      </c>
      <c r="AU93" s="207" t="s">
        <v>83</v>
      </c>
      <c r="AY93" s="16" t="s">
        <v>113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81</v>
      </c>
      <c r="BK93" s="208">
        <f>ROUND(I93*H93,2)</f>
        <v>0</v>
      </c>
      <c r="BL93" s="16" t="s">
        <v>121</v>
      </c>
      <c r="BM93" s="207" t="s">
        <v>136</v>
      </c>
    </row>
    <row r="94" s="2" customFormat="1">
      <c r="A94" s="37"/>
      <c r="B94" s="38"/>
      <c r="C94" s="39"/>
      <c r="D94" s="209" t="s">
        <v>123</v>
      </c>
      <c r="E94" s="39"/>
      <c r="F94" s="210" t="s">
        <v>137</v>
      </c>
      <c r="G94" s="39"/>
      <c r="H94" s="39"/>
      <c r="I94" s="211"/>
      <c r="J94" s="39"/>
      <c r="K94" s="39"/>
      <c r="L94" s="43"/>
      <c r="M94" s="212"/>
      <c r="N94" s="21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83</v>
      </c>
    </row>
    <row r="95" s="2" customFormat="1" ht="24.15" customHeight="1">
      <c r="A95" s="37"/>
      <c r="B95" s="38"/>
      <c r="C95" s="196" t="s">
        <v>138</v>
      </c>
      <c r="D95" s="196" t="s">
        <v>116</v>
      </c>
      <c r="E95" s="197" t="s">
        <v>139</v>
      </c>
      <c r="F95" s="198" t="s">
        <v>140</v>
      </c>
      <c r="G95" s="199" t="s">
        <v>135</v>
      </c>
      <c r="H95" s="200">
        <v>225.08000000000001</v>
      </c>
      <c r="I95" s="201"/>
      <c r="J95" s="202">
        <f>ROUND(I95*H95,2)</f>
        <v>0</v>
      </c>
      <c r="K95" s="198" t="s">
        <v>120</v>
      </c>
      <c r="L95" s="43"/>
      <c r="M95" s="203" t="s">
        <v>31</v>
      </c>
      <c r="N95" s="204" t="s">
        <v>47</v>
      </c>
      <c r="O95" s="83"/>
      <c r="P95" s="205">
        <f>O95*H95</f>
        <v>0</v>
      </c>
      <c r="Q95" s="205">
        <v>0</v>
      </c>
      <c r="R95" s="205">
        <f>Q95*H95</f>
        <v>0</v>
      </c>
      <c r="S95" s="205">
        <v>0.0040000000000000001</v>
      </c>
      <c r="T95" s="206">
        <f>S95*H95</f>
        <v>0.90032000000000012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07" t="s">
        <v>121</v>
      </c>
      <c r="AT95" s="207" t="s">
        <v>116</v>
      </c>
      <c r="AU95" s="207" t="s">
        <v>83</v>
      </c>
      <c r="AY95" s="16" t="s">
        <v>113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6" t="s">
        <v>81</v>
      </c>
      <c r="BK95" s="208">
        <f>ROUND(I95*H95,2)</f>
        <v>0</v>
      </c>
      <c r="BL95" s="16" t="s">
        <v>121</v>
      </c>
      <c r="BM95" s="207" t="s">
        <v>141</v>
      </c>
    </row>
    <row r="96" s="2" customFormat="1">
      <c r="A96" s="37"/>
      <c r="B96" s="38"/>
      <c r="C96" s="39"/>
      <c r="D96" s="209" t="s">
        <v>123</v>
      </c>
      <c r="E96" s="39"/>
      <c r="F96" s="210" t="s">
        <v>142</v>
      </c>
      <c r="G96" s="39"/>
      <c r="H96" s="39"/>
      <c r="I96" s="211"/>
      <c r="J96" s="39"/>
      <c r="K96" s="39"/>
      <c r="L96" s="43"/>
      <c r="M96" s="212"/>
      <c r="N96" s="21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123</v>
      </c>
      <c r="AU96" s="16" t="s">
        <v>83</v>
      </c>
    </row>
    <row r="97" s="12" customFormat="1" ht="22.8" customHeight="1">
      <c r="A97" s="12"/>
      <c r="B97" s="180"/>
      <c r="C97" s="181"/>
      <c r="D97" s="182" t="s">
        <v>75</v>
      </c>
      <c r="E97" s="194" t="s">
        <v>143</v>
      </c>
      <c r="F97" s="194" t="s">
        <v>144</v>
      </c>
      <c r="G97" s="181"/>
      <c r="H97" s="181"/>
      <c r="I97" s="184"/>
      <c r="J97" s="195">
        <f>BK97</f>
        <v>0</v>
      </c>
      <c r="K97" s="181"/>
      <c r="L97" s="186"/>
      <c r="M97" s="187"/>
      <c r="N97" s="188"/>
      <c r="O97" s="188"/>
      <c r="P97" s="189">
        <f>SUM(P98:P113)</f>
        <v>0</v>
      </c>
      <c r="Q97" s="188"/>
      <c r="R97" s="189">
        <f>SUM(R98:R113)</f>
        <v>0</v>
      </c>
      <c r="S97" s="188"/>
      <c r="T97" s="190">
        <f>SUM(T98:T113)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1" t="s">
        <v>81</v>
      </c>
      <c r="AT97" s="192" t="s">
        <v>75</v>
      </c>
      <c r="AU97" s="192" t="s">
        <v>81</v>
      </c>
      <c r="AY97" s="191" t="s">
        <v>113</v>
      </c>
      <c r="BK97" s="193">
        <f>SUM(BK98:BK113)</f>
        <v>0</v>
      </c>
    </row>
    <row r="98" s="2" customFormat="1" ht="24.15" customHeight="1">
      <c r="A98" s="37"/>
      <c r="B98" s="38"/>
      <c r="C98" s="196" t="s">
        <v>121</v>
      </c>
      <c r="D98" s="196" t="s">
        <v>116</v>
      </c>
      <c r="E98" s="197" t="s">
        <v>145</v>
      </c>
      <c r="F98" s="198" t="s">
        <v>146</v>
      </c>
      <c r="G98" s="199" t="s">
        <v>147</v>
      </c>
      <c r="H98" s="200">
        <v>8.0120000000000005</v>
      </c>
      <c r="I98" s="201"/>
      <c r="J98" s="202">
        <f>ROUND(I98*H98,2)</f>
        <v>0</v>
      </c>
      <c r="K98" s="198" t="s">
        <v>120</v>
      </c>
      <c r="L98" s="43"/>
      <c r="M98" s="203" t="s">
        <v>31</v>
      </c>
      <c r="N98" s="204" t="s">
        <v>47</v>
      </c>
      <c r="O98" s="83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121</v>
      </c>
      <c r="AT98" s="207" t="s">
        <v>116</v>
      </c>
      <c r="AU98" s="207" t="s">
        <v>83</v>
      </c>
      <c r="AY98" s="16" t="s">
        <v>113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81</v>
      </c>
      <c r="BK98" s="208">
        <f>ROUND(I98*H98,2)</f>
        <v>0</v>
      </c>
      <c r="BL98" s="16" t="s">
        <v>121</v>
      </c>
      <c r="BM98" s="207" t="s">
        <v>148</v>
      </c>
    </row>
    <row r="99" s="2" customFormat="1">
      <c r="A99" s="37"/>
      <c r="B99" s="38"/>
      <c r="C99" s="39"/>
      <c r="D99" s="209" t="s">
        <v>123</v>
      </c>
      <c r="E99" s="39"/>
      <c r="F99" s="210" t="s">
        <v>149</v>
      </c>
      <c r="G99" s="39"/>
      <c r="H99" s="39"/>
      <c r="I99" s="211"/>
      <c r="J99" s="39"/>
      <c r="K99" s="39"/>
      <c r="L99" s="43"/>
      <c r="M99" s="212"/>
      <c r="N99" s="21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123</v>
      </c>
      <c r="AU99" s="16" t="s">
        <v>83</v>
      </c>
    </row>
    <row r="100" s="2" customFormat="1" ht="21.75" customHeight="1">
      <c r="A100" s="37"/>
      <c r="B100" s="38"/>
      <c r="C100" s="196" t="s">
        <v>150</v>
      </c>
      <c r="D100" s="196" t="s">
        <v>116</v>
      </c>
      <c r="E100" s="197" t="s">
        <v>151</v>
      </c>
      <c r="F100" s="198" t="s">
        <v>152</v>
      </c>
      <c r="G100" s="199" t="s">
        <v>147</v>
      </c>
      <c r="H100" s="200">
        <v>8.0120000000000005</v>
      </c>
      <c r="I100" s="201"/>
      <c r="J100" s="202">
        <f>ROUND(I100*H100,2)</f>
        <v>0</v>
      </c>
      <c r="K100" s="198" t="s">
        <v>120</v>
      </c>
      <c r="L100" s="43"/>
      <c r="M100" s="203" t="s">
        <v>31</v>
      </c>
      <c r="N100" s="204" t="s">
        <v>47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121</v>
      </c>
      <c r="AT100" s="207" t="s">
        <v>116</v>
      </c>
      <c r="AU100" s="207" t="s">
        <v>83</v>
      </c>
      <c r="AY100" s="16" t="s">
        <v>113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81</v>
      </c>
      <c r="BK100" s="208">
        <f>ROUND(I100*H100,2)</f>
        <v>0</v>
      </c>
      <c r="BL100" s="16" t="s">
        <v>121</v>
      </c>
      <c r="BM100" s="207" t="s">
        <v>153</v>
      </c>
    </row>
    <row r="101" s="2" customFormat="1">
      <c r="A101" s="37"/>
      <c r="B101" s="38"/>
      <c r="C101" s="39"/>
      <c r="D101" s="209" t="s">
        <v>123</v>
      </c>
      <c r="E101" s="39"/>
      <c r="F101" s="210" t="s">
        <v>154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123</v>
      </c>
      <c r="AU101" s="16" t="s">
        <v>83</v>
      </c>
    </row>
    <row r="102" s="2" customFormat="1" ht="24.15" customHeight="1">
      <c r="A102" s="37"/>
      <c r="B102" s="38"/>
      <c r="C102" s="196" t="s">
        <v>114</v>
      </c>
      <c r="D102" s="196" t="s">
        <v>116</v>
      </c>
      <c r="E102" s="197" t="s">
        <v>155</v>
      </c>
      <c r="F102" s="198" t="s">
        <v>156</v>
      </c>
      <c r="G102" s="199" t="s">
        <v>147</v>
      </c>
      <c r="H102" s="200">
        <v>72.108000000000004</v>
      </c>
      <c r="I102" s="201"/>
      <c r="J102" s="202">
        <f>ROUND(I102*H102,2)</f>
        <v>0</v>
      </c>
      <c r="K102" s="198" t="s">
        <v>120</v>
      </c>
      <c r="L102" s="43"/>
      <c r="M102" s="203" t="s">
        <v>31</v>
      </c>
      <c r="N102" s="204" t="s">
        <v>47</v>
      </c>
      <c r="O102" s="83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121</v>
      </c>
      <c r="AT102" s="207" t="s">
        <v>116</v>
      </c>
      <c r="AU102" s="207" t="s">
        <v>83</v>
      </c>
      <c r="AY102" s="16" t="s">
        <v>113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81</v>
      </c>
      <c r="BK102" s="208">
        <f>ROUND(I102*H102,2)</f>
        <v>0</v>
      </c>
      <c r="BL102" s="16" t="s">
        <v>121</v>
      </c>
      <c r="BM102" s="207" t="s">
        <v>157</v>
      </c>
    </row>
    <row r="103" s="2" customFormat="1">
      <c r="A103" s="37"/>
      <c r="B103" s="38"/>
      <c r="C103" s="39"/>
      <c r="D103" s="209" t="s">
        <v>123</v>
      </c>
      <c r="E103" s="39"/>
      <c r="F103" s="210" t="s">
        <v>158</v>
      </c>
      <c r="G103" s="39"/>
      <c r="H103" s="39"/>
      <c r="I103" s="211"/>
      <c r="J103" s="39"/>
      <c r="K103" s="39"/>
      <c r="L103" s="43"/>
      <c r="M103" s="212"/>
      <c r="N103" s="21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123</v>
      </c>
      <c r="AU103" s="16" t="s">
        <v>83</v>
      </c>
    </row>
    <row r="104" s="13" customFormat="1">
      <c r="A104" s="13"/>
      <c r="B104" s="214"/>
      <c r="C104" s="215"/>
      <c r="D104" s="216" t="s">
        <v>125</v>
      </c>
      <c r="E104" s="215"/>
      <c r="F104" s="218" t="s">
        <v>159</v>
      </c>
      <c r="G104" s="215"/>
      <c r="H104" s="219">
        <v>72.108000000000004</v>
      </c>
      <c r="I104" s="220"/>
      <c r="J104" s="215"/>
      <c r="K104" s="215"/>
      <c r="L104" s="221"/>
      <c r="M104" s="222"/>
      <c r="N104" s="223"/>
      <c r="O104" s="223"/>
      <c r="P104" s="223"/>
      <c r="Q104" s="223"/>
      <c r="R104" s="223"/>
      <c r="S104" s="223"/>
      <c r="T104" s="22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5" t="s">
        <v>125</v>
      </c>
      <c r="AU104" s="225" t="s">
        <v>83</v>
      </c>
      <c r="AV104" s="13" t="s">
        <v>83</v>
      </c>
      <c r="AW104" s="13" t="s">
        <v>4</v>
      </c>
      <c r="AX104" s="13" t="s">
        <v>81</v>
      </c>
      <c r="AY104" s="225" t="s">
        <v>113</v>
      </c>
    </row>
    <row r="105" s="2" customFormat="1" ht="24.15" customHeight="1">
      <c r="A105" s="37"/>
      <c r="B105" s="38"/>
      <c r="C105" s="196" t="s">
        <v>160</v>
      </c>
      <c r="D105" s="196" t="s">
        <v>116</v>
      </c>
      <c r="E105" s="197" t="s">
        <v>161</v>
      </c>
      <c r="F105" s="198" t="s">
        <v>162</v>
      </c>
      <c r="G105" s="199" t="s">
        <v>147</v>
      </c>
      <c r="H105" s="200">
        <v>0.78700000000000003</v>
      </c>
      <c r="I105" s="201"/>
      <c r="J105" s="202">
        <f>ROUND(I105*H105,2)</f>
        <v>0</v>
      </c>
      <c r="K105" s="198" t="s">
        <v>120</v>
      </c>
      <c r="L105" s="43"/>
      <c r="M105" s="203" t="s">
        <v>31</v>
      </c>
      <c r="N105" s="204" t="s">
        <v>47</v>
      </c>
      <c r="O105" s="83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7" t="s">
        <v>121</v>
      </c>
      <c r="AT105" s="207" t="s">
        <v>116</v>
      </c>
      <c r="AU105" s="207" t="s">
        <v>83</v>
      </c>
      <c r="AY105" s="16" t="s">
        <v>113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81</v>
      </c>
      <c r="BK105" s="208">
        <f>ROUND(I105*H105,2)</f>
        <v>0</v>
      </c>
      <c r="BL105" s="16" t="s">
        <v>121</v>
      </c>
      <c r="BM105" s="207" t="s">
        <v>163</v>
      </c>
    </row>
    <row r="106" s="2" customFormat="1">
      <c r="A106" s="37"/>
      <c r="B106" s="38"/>
      <c r="C106" s="39"/>
      <c r="D106" s="209" t="s">
        <v>123</v>
      </c>
      <c r="E106" s="39"/>
      <c r="F106" s="210" t="s">
        <v>164</v>
      </c>
      <c r="G106" s="39"/>
      <c r="H106" s="39"/>
      <c r="I106" s="211"/>
      <c r="J106" s="39"/>
      <c r="K106" s="39"/>
      <c r="L106" s="43"/>
      <c r="M106" s="212"/>
      <c r="N106" s="21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123</v>
      </c>
      <c r="AU106" s="16" t="s">
        <v>83</v>
      </c>
    </row>
    <row r="107" s="13" customFormat="1">
      <c r="A107" s="13"/>
      <c r="B107" s="214"/>
      <c r="C107" s="215"/>
      <c r="D107" s="216" t="s">
        <v>125</v>
      </c>
      <c r="E107" s="215"/>
      <c r="F107" s="218" t="s">
        <v>165</v>
      </c>
      <c r="G107" s="215"/>
      <c r="H107" s="219">
        <v>0.78700000000000003</v>
      </c>
      <c r="I107" s="220"/>
      <c r="J107" s="215"/>
      <c r="K107" s="215"/>
      <c r="L107" s="221"/>
      <c r="M107" s="222"/>
      <c r="N107" s="223"/>
      <c r="O107" s="223"/>
      <c r="P107" s="223"/>
      <c r="Q107" s="223"/>
      <c r="R107" s="223"/>
      <c r="S107" s="223"/>
      <c r="T107" s="22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5" t="s">
        <v>125</v>
      </c>
      <c r="AU107" s="225" t="s">
        <v>83</v>
      </c>
      <c r="AV107" s="13" t="s">
        <v>83</v>
      </c>
      <c r="AW107" s="13" t="s">
        <v>4</v>
      </c>
      <c r="AX107" s="13" t="s">
        <v>81</v>
      </c>
      <c r="AY107" s="225" t="s">
        <v>113</v>
      </c>
    </row>
    <row r="108" s="2" customFormat="1" ht="24.15" customHeight="1">
      <c r="A108" s="37"/>
      <c r="B108" s="38"/>
      <c r="C108" s="196" t="s">
        <v>166</v>
      </c>
      <c r="D108" s="196" t="s">
        <v>116</v>
      </c>
      <c r="E108" s="197" t="s">
        <v>167</v>
      </c>
      <c r="F108" s="198" t="s">
        <v>168</v>
      </c>
      <c r="G108" s="199" t="s">
        <v>147</v>
      </c>
      <c r="H108" s="200">
        <v>3.9369999999999998</v>
      </c>
      <c r="I108" s="201"/>
      <c r="J108" s="202">
        <f>ROUND(I108*H108,2)</f>
        <v>0</v>
      </c>
      <c r="K108" s="198" t="s">
        <v>120</v>
      </c>
      <c r="L108" s="43"/>
      <c r="M108" s="203" t="s">
        <v>31</v>
      </c>
      <c r="N108" s="204" t="s">
        <v>47</v>
      </c>
      <c r="O108" s="83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121</v>
      </c>
      <c r="AT108" s="207" t="s">
        <v>116</v>
      </c>
      <c r="AU108" s="207" t="s">
        <v>83</v>
      </c>
      <c r="AY108" s="16" t="s">
        <v>113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81</v>
      </c>
      <c r="BK108" s="208">
        <f>ROUND(I108*H108,2)</f>
        <v>0</v>
      </c>
      <c r="BL108" s="16" t="s">
        <v>121</v>
      </c>
      <c r="BM108" s="207" t="s">
        <v>169</v>
      </c>
    </row>
    <row r="109" s="2" customFormat="1">
      <c r="A109" s="37"/>
      <c r="B109" s="38"/>
      <c r="C109" s="39"/>
      <c r="D109" s="209" t="s">
        <v>123</v>
      </c>
      <c r="E109" s="39"/>
      <c r="F109" s="210" t="s">
        <v>170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123</v>
      </c>
      <c r="AU109" s="16" t="s">
        <v>83</v>
      </c>
    </row>
    <row r="110" s="13" customFormat="1">
      <c r="A110" s="13"/>
      <c r="B110" s="214"/>
      <c r="C110" s="215"/>
      <c r="D110" s="216" t="s">
        <v>125</v>
      </c>
      <c r="E110" s="215"/>
      <c r="F110" s="218" t="s">
        <v>171</v>
      </c>
      <c r="G110" s="215"/>
      <c r="H110" s="219">
        <v>3.9369999999999998</v>
      </c>
      <c r="I110" s="220"/>
      <c r="J110" s="215"/>
      <c r="K110" s="215"/>
      <c r="L110" s="221"/>
      <c r="M110" s="222"/>
      <c r="N110" s="223"/>
      <c r="O110" s="223"/>
      <c r="P110" s="223"/>
      <c r="Q110" s="223"/>
      <c r="R110" s="223"/>
      <c r="S110" s="223"/>
      <c r="T110" s="22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5" t="s">
        <v>125</v>
      </c>
      <c r="AU110" s="225" t="s">
        <v>83</v>
      </c>
      <c r="AV110" s="13" t="s">
        <v>83</v>
      </c>
      <c r="AW110" s="13" t="s">
        <v>4</v>
      </c>
      <c r="AX110" s="13" t="s">
        <v>81</v>
      </c>
      <c r="AY110" s="225" t="s">
        <v>113</v>
      </c>
    </row>
    <row r="111" s="2" customFormat="1" ht="24.15" customHeight="1">
      <c r="A111" s="37"/>
      <c r="B111" s="38"/>
      <c r="C111" s="196" t="s">
        <v>131</v>
      </c>
      <c r="D111" s="196" t="s">
        <v>116</v>
      </c>
      <c r="E111" s="197" t="s">
        <v>172</v>
      </c>
      <c r="F111" s="198" t="s">
        <v>173</v>
      </c>
      <c r="G111" s="199" t="s">
        <v>147</v>
      </c>
      <c r="H111" s="200">
        <v>3.149</v>
      </c>
      <c r="I111" s="201"/>
      <c r="J111" s="202">
        <f>ROUND(I111*H111,2)</f>
        <v>0</v>
      </c>
      <c r="K111" s="198" t="s">
        <v>120</v>
      </c>
      <c r="L111" s="43"/>
      <c r="M111" s="203" t="s">
        <v>31</v>
      </c>
      <c r="N111" s="204" t="s">
        <v>47</v>
      </c>
      <c r="O111" s="83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7" t="s">
        <v>121</v>
      </c>
      <c r="AT111" s="207" t="s">
        <v>116</v>
      </c>
      <c r="AU111" s="207" t="s">
        <v>83</v>
      </c>
      <c r="AY111" s="16" t="s">
        <v>113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81</v>
      </c>
      <c r="BK111" s="208">
        <f>ROUND(I111*H111,2)</f>
        <v>0</v>
      </c>
      <c r="BL111" s="16" t="s">
        <v>121</v>
      </c>
      <c r="BM111" s="207" t="s">
        <v>174</v>
      </c>
    </row>
    <row r="112" s="2" customFormat="1">
      <c r="A112" s="37"/>
      <c r="B112" s="38"/>
      <c r="C112" s="39"/>
      <c r="D112" s="209" t="s">
        <v>123</v>
      </c>
      <c r="E112" s="39"/>
      <c r="F112" s="210" t="s">
        <v>175</v>
      </c>
      <c r="G112" s="39"/>
      <c r="H112" s="39"/>
      <c r="I112" s="211"/>
      <c r="J112" s="39"/>
      <c r="K112" s="39"/>
      <c r="L112" s="43"/>
      <c r="M112" s="212"/>
      <c r="N112" s="21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83</v>
      </c>
    </row>
    <row r="113" s="13" customFormat="1">
      <c r="A113" s="13"/>
      <c r="B113" s="214"/>
      <c r="C113" s="215"/>
      <c r="D113" s="216" t="s">
        <v>125</v>
      </c>
      <c r="E113" s="215"/>
      <c r="F113" s="218" t="s">
        <v>176</v>
      </c>
      <c r="G113" s="215"/>
      <c r="H113" s="219">
        <v>3.149</v>
      </c>
      <c r="I113" s="220"/>
      <c r="J113" s="215"/>
      <c r="K113" s="215"/>
      <c r="L113" s="221"/>
      <c r="M113" s="222"/>
      <c r="N113" s="223"/>
      <c r="O113" s="223"/>
      <c r="P113" s="223"/>
      <c r="Q113" s="223"/>
      <c r="R113" s="223"/>
      <c r="S113" s="223"/>
      <c r="T113" s="22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5" t="s">
        <v>125</v>
      </c>
      <c r="AU113" s="225" t="s">
        <v>83</v>
      </c>
      <c r="AV113" s="13" t="s">
        <v>83</v>
      </c>
      <c r="AW113" s="13" t="s">
        <v>4</v>
      </c>
      <c r="AX113" s="13" t="s">
        <v>81</v>
      </c>
      <c r="AY113" s="225" t="s">
        <v>113</v>
      </c>
    </row>
    <row r="114" s="12" customFormat="1" ht="25.92" customHeight="1">
      <c r="A114" s="12"/>
      <c r="B114" s="180"/>
      <c r="C114" s="181"/>
      <c r="D114" s="182" t="s">
        <v>75</v>
      </c>
      <c r="E114" s="183" t="s">
        <v>177</v>
      </c>
      <c r="F114" s="183" t="s">
        <v>178</v>
      </c>
      <c r="G114" s="181"/>
      <c r="H114" s="181"/>
      <c r="I114" s="184"/>
      <c r="J114" s="185">
        <f>BK114</f>
        <v>0</v>
      </c>
      <c r="K114" s="181"/>
      <c r="L114" s="186"/>
      <c r="M114" s="187"/>
      <c r="N114" s="188"/>
      <c r="O114" s="188"/>
      <c r="P114" s="189">
        <f>P115+P123</f>
        <v>0</v>
      </c>
      <c r="Q114" s="188"/>
      <c r="R114" s="189">
        <f>R115+R123</f>
        <v>12.708981999999999</v>
      </c>
      <c r="S114" s="188"/>
      <c r="T114" s="190">
        <f>T115+T123</f>
        <v>0.138737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1" t="s">
        <v>83</v>
      </c>
      <c r="AT114" s="192" t="s">
        <v>75</v>
      </c>
      <c r="AU114" s="192" t="s">
        <v>76</v>
      </c>
      <c r="AY114" s="191" t="s">
        <v>113</v>
      </c>
      <c r="BK114" s="193">
        <f>BK115+BK123</f>
        <v>0</v>
      </c>
    </row>
    <row r="115" s="12" customFormat="1" ht="22.8" customHeight="1">
      <c r="A115" s="12"/>
      <c r="B115" s="180"/>
      <c r="C115" s="181"/>
      <c r="D115" s="182" t="s">
        <v>75</v>
      </c>
      <c r="E115" s="194" t="s">
        <v>179</v>
      </c>
      <c r="F115" s="194" t="s">
        <v>180</v>
      </c>
      <c r="G115" s="181"/>
      <c r="H115" s="181"/>
      <c r="I115" s="184"/>
      <c r="J115" s="195">
        <f>BK115</f>
        <v>0</v>
      </c>
      <c r="K115" s="181"/>
      <c r="L115" s="186"/>
      <c r="M115" s="187"/>
      <c r="N115" s="188"/>
      <c r="O115" s="188"/>
      <c r="P115" s="189">
        <f>SUM(P116:P122)</f>
        <v>0</v>
      </c>
      <c r="Q115" s="188"/>
      <c r="R115" s="189">
        <f>SUM(R116:R122)</f>
        <v>0.29719799999999996</v>
      </c>
      <c r="S115" s="188"/>
      <c r="T115" s="190">
        <f>SUM(T116:T122)</f>
        <v>0.118737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1" t="s">
        <v>83</v>
      </c>
      <c r="AT115" s="192" t="s">
        <v>75</v>
      </c>
      <c r="AU115" s="192" t="s">
        <v>81</v>
      </c>
      <c r="AY115" s="191" t="s">
        <v>113</v>
      </c>
      <c r="BK115" s="193">
        <f>SUM(BK116:BK122)</f>
        <v>0</v>
      </c>
    </row>
    <row r="116" s="2" customFormat="1" ht="16.5" customHeight="1">
      <c r="A116" s="37"/>
      <c r="B116" s="38"/>
      <c r="C116" s="196" t="s">
        <v>181</v>
      </c>
      <c r="D116" s="196" t="s">
        <v>116</v>
      </c>
      <c r="E116" s="197" t="s">
        <v>182</v>
      </c>
      <c r="F116" s="198" t="s">
        <v>183</v>
      </c>
      <c r="G116" s="199" t="s">
        <v>119</v>
      </c>
      <c r="H116" s="200">
        <v>71.099999999999994</v>
      </c>
      <c r="I116" s="201"/>
      <c r="J116" s="202">
        <f>ROUND(I116*H116,2)</f>
        <v>0</v>
      </c>
      <c r="K116" s="198" t="s">
        <v>120</v>
      </c>
      <c r="L116" s="43"/>
      <c r="M116" s="203" t="s">
        <v>31</v>
      </c>
      <c r="N116" s="204" t="s">
        <v>47</v>
      </c>
      <c r="O116" s="83"/>
      <c r="P116" s="205">
        <f>O116*H116</f>
        <v>0</v>
      </c>
      <c r="Q116" s="205">
        <v>0</v>
      </c>
      <c r="R116" s="205">
        <f>Q116*H116</f>
        <v>0</v>
      </c>
      <c r="S116" s="205">
        <v>0.00167</v>
      </c>
      <c r="T116" s="206">
        <f>S116*H116</f>
        <v>0.118737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184</v>
      </c>
      <c r="AT116" s="207" t="s">
        <v>116</v>
      </c>
      <c r="AU116" s="207" t="s">
        <v>83</v>
      </c>
      <c r="AY116" s="16" t="s">
        <v>113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81</v>
      </c>
      <c r="BK116" s="208">
        <f>ROUND(I116*H116,2)</f>
        <v>0</v>
      </c>
      <c r="BL116" s="16" t="s">
        <v>184</v>
      </c>
      <c r="BM116" s="207" t="s">
        <v>185</v>
      </c>
    </row>
    <row r="117" s="2" customFormat="1">
      <c r="A117" s="37"/>
      <c r="B117" s="38"/>
      <c r="C117" s="39"/>
      <c r="D117" s="209" t="s">
        <v>123</v>
      </c>
      <c r="E117" s="39"/>
      <c r="F117" s="210" t="s">
        <v>186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123</v>
      </c>
      <c r="AU117" s="16" t="s">
        <v>83</v>
      </c>
    </row>
    <row r="118" s="2" customFormat="1" ht="16.5" customHeight="1">
      <c r="A118" s="37"/>
      <c r="B118" s="38"/>
      <c r="C118" s="196" t="s">
        <v>187</v>
      </c>
      <c r="D118" s="196" t="s">
        <v>116</v>
      </c>
      <c r="E118" s="197" t="s">
        <v>188</v>
      </c>
      <c r="F118" s="198" t="s">
        <v>189</v>
      </c>
      <c r="G118" s="199" t="s">
        <v>119</v>
      </c>
      <c r="H118" s="200">
        <v>71.099999999999994</v>
      </c>
      <c r="I118" s="201"/>
      <c r="J118" s="202">
        <f>ROUND(I118*H118,2)</f>
        <v>0</v>
      </c>
      <c r="K118" s="198" t="s">
        <v>120</v>
      </c>
      <c r="L118" s="43"/>
      <c r="M118" s="203" t="s">
        <v>31</v>
      </c>
      <c r="N118" s="204" t="s">
        <v>47</v>
      </c>
      <c r="O118" s="83"/>
      <c r="P118" s="205">
        <f>O118*H118</f>
        <v>0</v>
      </c>
      <c r="Q118" s="205">
        <v>0.0023400000000000001</v>
      </c>
      <c r="R118" s="205">
        <f>Q118*H118</f>
        <v>0.16637399999999999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184</v>
      </c>
      <c r="AT118" s="207" t="s">
        <v>116</v>
      </c>
      <c r="AU118" s="207" t="s">
        <v>83</v>
      </c>
      <c r="AY118" s="16" t="s">
        <v>113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81</v>
      </c>
      <c r="BK118" s="208">
        <f>ROUND(I118*H118,2)</f>
        <v>0</v>
      </c>
      <c r="BL118" s="16" t="s">
        <v>184</v>
      </c>
      <c r="BM118" s="207" t="s">
        <v>190</v>
      </c>
    </row>
    <row r="119" s="2" customFormat="1">
      <c r="A119" s="37"/>
      <c r="B119" s="38"/>
      <c r="C119" s="39"/>
      <c r="D119" s="209" t="s">
        <v>123</v>
      </c>
      <c r="E119" s="39"/>
      <c r="F119" s="210" t="s">
        <v>191</v>
      </c>
      <c r="G119" s="39"/>
      <c r="H119" s="39"/>
      <c r="I119" s="211"/>
      <c r="J119" s="39"/>
      <c r="K119" s="39"/>
      <c r="L119" s="43"/>
      <c r="M119" s="212"/>
      <c r="N119" s="21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123</v>
      </c>
      <c r="AU119" s="16" t="s">
        <v>83</v>
      </c>
    </row>
    <row r="120" s="13" customFormat="1">
      <c r="A120" s="13"/>
      <c r="B120" s="214"/>
      <c r="C120" s="215"/>
      <c r="D120" s="216" t="s">
        <v>125</v>
      </c>
      <c r="E120" s="217" t="s">
        <v>31</v>
      </c>
      <c r="F120" s="218" t="s">
        <v>192</v>
      </c>
      <c r="G120" s="215"/>
      <c r="H120" s="219">
        <v>71.099999999999994</v>
      </c>
      <c r="I120" s="220"/>
      <c r="J120" s="215"/>
      <c r="K120" s="215"/>
      <c r="L120" s="221"/>
      <c r="M120" s="222"/>
      <c r="N120" s="223"/>
      <c r="O120" s="223"/>
      <c r="P120" s="223"/>
      <c r="Q120" s="223"/>
      <c r="R120" s="223"/>
      <c r="S120" s="223"/>
      <c r="T120" s="22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5" t="s">
        <v>125</v>
      </c>
      <c r="AU120" s="225" t="s">
        <v>83</v>
      </c>
      <c r="AV120" s="13" t="s">
        <v>83</v>
      </c>
      <c r="AW120" s="13" t="s">
        <v>36</v>
      </c>
      <c r="AX120" s="13" t="s">
        <v>81</v>
      </c>
      <c r="AY120" s="225" t="s">
        <v>113</v>
      </c>
    </row>
    <row r="121" s="2" customFormat="1" ht="24.15" customHeight="1">
      <c r="A121" s="37"/>
      <c r="B121" s="38"/>
      <c r="C121" s="196" t="s">
        <v>193</v>
      </c>
      <c r="D121" s="196" t="s">
        <v>116</v>
      </c>
      <c r="E121" s="197" t="s">
        <v>194</v>
      </c>
      <c r="F121" s="198" t="s">
        <v>195</v>
      </c>
      <c r="G121" s="199" t="s">
        <v>119</v>
      </c>
      <c r="H121" s="200">
        <v>71.099999999999994</v>
      </c>
      <c r="I121" s="201"/>
      <c r="J121" s="202">
        <f>ROUND(I121*H121,2)</f>
        <v>0</v>
      </c>
      <c r="K121" s="198" t="s">
        <v>120</v>
      </c>
      <c r="L121" s="43"/>
      <c r="M121" s="203" t="s">
        <v>31</v>
      </c>
      <c r="N121" s="204" t="s">
        <v>47</v>
      </c>
      <c r="O121" s="83"/>
      <c r="P121" s="205">
        <f>O121*H121</f>
        <v>0</v>
      </c>
      <c r="Q121" s="205">
        <v>0.0018400000000000001</v>
      </c>
      <c r="R121" s="205">
        <f>Q121*H121</f>
        <v>0.130824</v>
      </c>
      <c r="S121" s="205">
        <v>0</v>
      </c>
      <c r="T121" s="20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7" t="s">
        <v>184</v>
      </c>
      <c r="AT121" s="207" t="s">
        <v>116</v>
      </c>
      <c r="AU121" s="207" t="s">
        <v>83</v>
      </c>
      <c r="AY121" s="16" t="s">
        <v>113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81</v>
      </c>
      <c r="BK121" s="208">
        <f>ROUND(I121*H121,2)</f>
        <v>0</v>
      </c>
      <c r="BL121" s="16" t="s">
        <v>184</v>
      </c>
      <c r="BM121" s="207" t="s">
        <v>196</v>
      </c>
    </row>
    <row r="122" s="2" customFormat="1">
      <c r="A122" s="37"/>
      <c r="B122" s="38"/>
      <c r="C122" s="39"/>
      <c r="D122" s="209" t="s">
        <v>123</v>
      </c>
      <c r="E122" s="39"/>
      <c r="F122" s="210" t="s">
        <v>197</v>
      </c>
      <c r="G122" s="39"/>
      <c r="H122" s="39"/>
      <c r="I122" s="211"/>
      <c r="J122" s="39"/>
      <c r="K122" s="39"/>
      <c r="L122" s="43"/>
      <c r="M122" s="212"/>
      <c r="N122" s="21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83</v>
      </c>
    </row>
    <row r="123" s="12" customFormat="1" ht="22.8" customHeight="1">
      <c r="A123" s="12"/>
      <c r="B123" s="180"/>
      <c r="C123" s="181"/>
      <c r="D123" s="182" t="s">
        <v>75</v>
      </c>
      <c r="E123" s="194" t="s">
        <v>198</v>
      </c>
      <c r="F123" s="194" t="s">
        <v>199</v>
      </c>
      <c r="G123" s="181"/>
      <c r="H123" s="181"/>
      <c r="I123" s="184"/>
      <c r="J123" s="195">
        <f>BK123</f>
        <v>0</v>
      </c>
      <c r="K123" s="181"/>
      <c r="L123" s="186"/>
      <c r="M123" s="187"/>
      <c r="N123" s="188"/>
      <c r="O123" s="188"/>
      <c r="P123" s="189">
        <f>SUM(P124:P156)</f>
        <v>0</v>
      </c>
      <c r="Q123" s="188"/>
      <c r="R123" s="189">
        <f>SUM(R124:R156)</f>
        <v>12.411783999999999</v>
      </c>
      <c r="S123" s="188"/>
      <c r="T123" s="190">
        <f>SUM(T124:T156)</f>
        <v>0.02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1" t="s">
        <v>83</v>
      </c>
      <c r="AT123" s="192" t="s">
        <v>75</v>
      </c>
      <c r="AU123" s="192" t="s">
        <v>81</v>
      </c>
      <c r="AY123" s="191" t="s">
        <v>113</v>
      </c>
      <c r="BK123" s="193">
        <f>SUM(BK124:BK156)</f>
        <v>0</v>
      </c>
    </row>
    <row r="124" s="2" customFormat="1" ht="16.5" customHeight="1">
      <c r="A124" s="37"/>
      <c r="B124" s="38"/>
      <c r="C124" s="196" t="s">
        <v>200</v>
      </c>
      <c r="D124" s="196" t="s">
        <v>116</v>
      </c>
      <c r="E124" s="197" t="s">
        <v>201</v>
      </c>
      <c r="F124" s="198" t="s">
        <v>202</v>
      </c>
      <c r="G124" s="199" t="s">
        <v>203</v>
      </c>
      <c r="H124" s="200">
        <v>4</v>
      </c>
      <c r="I124" s="201"/>
      <c r="J124" s="202">
        <f>ROUND(I124*H124,2)</f>
        <v>0</v>
      </c>
      <c r="K124" s="198" t="s">
        <v>120</v>
      </c>
      <c r="L124" s="43"/>
      <c r="M124" s="203" t="s">
        <v>31</v>
      </c>
      <c r="N124" s="204" t="s">
        <v>47</v>
      </c>
      <c r="O124" s="83"/>
      <c r="P124" s="205">
        <f>O124*H124</f>
        <v>0</v>
      </c>
      <c r="Q124" s="205">
        <v>0</v>
      </c>
      <c r="R124" s="205">
        <f>Q124*H124</f>
        <v>0</v>
      </c>
      <c r="S124" s="205">
        <v>0.0050000000000000001</v>
      </c>
      <c r="T124" s="206">
        <f>S124*H124</f>
        <v>0.02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184</v>
      </c>
      <c r="AT124" s="207" t="s">
        <v>116</v>
      </c>
      <c r="AU124" s="207" t="s">
        <v>83</v>
      </c>
      <c r="AY124" s="16" t="s">
        <v>113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81</v>
      </c>
      <c r="BK124" s="208">
        <f>ROUND(I124*H124,2)</f>
        <v>0</v>
      </c>
      <c r="BL124" s="16" t="s">
        <v>184</v>
      </c>
      <c r="BM124" s="207" t="s">
        <v>204</v>
      </c>
    </row>
    <row r="125" s="2" customFormat="1">
      <c r="A125" s="37"/>
      <c r="B125" s="38"/>
      <c r="C125" s="39"/>
      <c r="D125" s="209" t="s">
        <v>123</v>
      </c>
      <c r="E125" s="39"/>
      <c r="F125" s="210" t="s">
        <v>205</v>
      </c>
      <c r="G125" s="39"/>
      <c r="H125" s="39"/>
      <c r="I125" s="211"/>
      <c r="J125" s="39"/>
      <c r="K125" s="39"/>
      <c r="L125" s="43"/>
      <c r="M125" s="212"/>
      <c r="N125" s="21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123</v>
      </c>
      <c r="AU125" s="16" t="s">
        <v>83</v>
      </c>
    </row>
    <row r="126" s="2" customFormat="1" ht="21.75" customHeight="1">
      <c r="A126" s="37"/>
      <c r="B126" s="38"/>
      <c r="C126" s="196" t="s">
        <v>206</v>
      </c>
      <c r="D126" s="196" t="s">
        <v>116</v>
      </c>
      <c r="E126" s="197" t="s">
        <v>207</v>
      </c>
      <c r="F126" s="198" t="s">
        <v>208</v>
      </c>
      <c r="G126" s="199" t="s">
        <v>135</v>
      </c>
      <c r="H126" s="200">
        <v>205.08000000000001</v>
      </c>
      <c r="I126" s="201"/>
      <c r="J126" s="202">
        <f>ROUND(I126*H126,2)</f>
        <v>0</v>
      </c>
      <c r="K126" s="198" t="s">
        <v>120</v>
      </c>
      <c r="L126" s="43"/>
      <c r="M126" s="203" t="s">
        <v>31</v>
      </c>
      <c r="N126" s="204" t="s">
        <v>47</v>
      </c>
      <c r="O126" s="83"/>
      <c r="P126" s="205">
        <f>O126*H126</f>
        <v>0</v>
      </c>
      <c r="Q126" s="205">
        <v>0.001</v>
      </c>
      <c r="R126" s="205">
        <f>Q126*H126</f>
        <v>0.20508000000000001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184</v>
      </c>
      <c r="AT126" s="207" t="s">
        <v>116</v>
      </c>
      <c r="AU126" s="207" t="s">
        <v>83</v>
      </c>
      <c r="AY126" s="16" t="s">
        <v>113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81</v>
      </c>
      <c r="BK126" s="208">
        <f>ROUND(I126*H126,2)</f>
        <v>0</v>
      </c>
      <c r="BL126" s="16" t="s">
        <v>184</v>
      </c>
      <c r="BM126" s="207" t="s">
        <v>209</v>
      </c>
    </row>
    <row r="127" s="2" customFormat="1">
      <c r="A127" s="37"/>
      <c r="B127" s="38"/>
      <c r="C127" s="39"/>
      <c r="D127" s="209" t="s">
        <v>123</v>
      </c>
      <c r="E127" s="39"/>
      <c r="F127" s="210" t="s">
        <v>210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83</v>
      </c>
    </row>
    <row r="128" s="13" customFormat="1">
      <c r="A128" s="13"/>
      <c r="B128" s="214"/>
      <c r="C128" s="215"/>
      <c r="D128" s="216" t="s">
        <v>125</v>
      </c>
      <c r="E128" s="217" t="s">
        <v>31</v>
      </c>
      <c r="F128" s="218" t="s">
        <v>211</v>
      </c>
      <c r="G128" s="215"/>
      <c r="H128" s="219">
        <v>159.88499999999999</v>
      </c>
      <c r="I128" s="220"/>
      <c r="J128" s="215"/>
      <c r="K128" s="215"/>
      <c r="L128" s="221"/>
      <c r="M128" s="222"/>
      <c r="N128" s="223"/>
      <c r="O128" s="223"/>
      <c r="P128" s="223"/>
      <c r="Q128" s="223"/>
      <c r="R128" s="223"/>
      <c r="S128" s="223"/>
      <c r="T128" s="22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5" t="s">
        <v>125</v>
      </c>
      <c r="AU128" s="225" t="s">
        <v>83</v>
      </c>
      <c r="AV128" s="13" t="s">
        <v>83</v>
      </c>
      <c r="AW128" s="13" t="s">
        <v>36</v>
      </c>
      <c r="AX128" s="13" t="s">
        <v>76</v>
      </c>
      <c r="AY128" s="225" t="s">
        <v>113</v>
      </c>
    </row>
    <row r="129" s="13" customFormat="1">
      <c r="A129" s="13"/>
      <c r="B129" s="214"/>
      <c r="C129" s="215"/>
      <c r="D129" s="216" t="s">
        <v>125</v>
      </c>
      <c r="E129" s="217" t="s">
        <v>31</v>
      </c>
      <c r="F129" s="218" t="s">
        <v>212</v>
      </c>
      <c r="G129" s="215"/>
      <c r="H129" s="219">
        <v>15.345000000000001</v>
      </c>
      <c r="I129" s="220"/>
      <c r="J129" s="215"/>
      <c r="K129" s="215"/>
      <c r="L129" s="221"/>
      <c r="M129" s="222"/>
      <c r="N129" s="223"/>
      <c r="O129" s="223"/>
      <c r="P129" s="223"/>
      <c r="Q129" s="223"/>
      <c r="R129" s="223"/>
      <c r="S129" s="223"/>
      <c r="T129" s="22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5" t="s">
        <v>125</v>
      </c>
      <c r="AU129" s="225" t="s">
        <v>83</v>
      </c>
      <c r="AV129" s="13" t="s">
        <v>83</v>
      </c>
      <c r="AW129" s="13" t="s">
        <v>36</v>
      </c>
      <c r="AX129" s="13" t="s">
        <v>76</v>
      </c>
      <c r="AY129" s="225" t="s">
        <v>113</v>
      </c>
    </row>
    <row r="130" s="13" customFormat="1">
      <c r="A130" s="13"/>
      <c r="B130" s="214"/>
      <c r="C130" s="215"/>
      <c r="D130" s="216" t="s">
        <v>125</v>
      </c>
      <c r="E130" s="217" t="s">
        <v>31</v>
      </c>
      <c r="F130" s="218" t="s">
        <v>213</v>
      </c>
      <c r="G130" s="215"/>
      <c r="H130" s="219">
        <v>11.039999999999999</v>
      </c>
      <c r="I130" s="220"/>
      <c r="J130" s="215"/>
      <c r="K130" s="215"/>
      <c r="L130" s="221"/>
      <c r="M130" s="222"/>
      <c r="N130" s="223"/>
      <c r="O130" s="223"/>
      <c r="P130" s="223"/>
      <c r="Q130" s="223"/>
      <c r="R130" s="223"/>
      <c r="S130" s="223"/>
      <c r="T130" s="22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5" t="s">
        <v>125</v>
      </c>
      <c r="AU130" s="225" t="s">
        <v>83</v>
      </c>
      <c r="AV130" s="13" t="s">
        <v>83</v>
      </c>
      <c r="AW130" s="13" t="s">
        <v>36</v>
      </c>
      <c r="AX130" s="13" t="s">
        <v>76</v>
      </c>
      <c r="AY130" s="225" t="s">
        <v>113</v>
      </c>
    </row>
    <row r="131" s="13" customFormat="1">
      <c r="A131" s="13"/>
      <c r="B131" s="214"/>
      <c r="C131" s="215"/>
      <c r="D131" s="216" t="s">
        <v>125</v>
      </c>
      <c r="E131" s="217" t="s">
        <v>31</v>
      </c>
      <c r="F131" s="218" t="s">
        <v>214</v>
      </c>
      <c r="G131" s="215"/>
      <c r="H131" s="219">
        <v>18.809999999999999</v>
      </c>
      <c r="I131" s="220"/>
      <c r="J131" s="215"/>
      <c r="K131" s="215"/>
      <c r="L131" s="221"/>
      <c r="M131" s="222"/>
      <c r="N131" s="223"/>
      <c r="O131" s="223"/>
      <c r="P131" s="223"/>
      <c r="Q131" s="223"/>
      <c r="R131" s="223"/>
      <c r="S131" s="223"/>
      <c r="T131" s="22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5" t="s">
        <v>125</v>
      </c>
      <c r="AU131" s="225" t="s">
        <v>83</v>
      </c>
      <c r="AV131" s="13" t="s">
        <v>83</v>
      </c>
      <c r="AW131" s="13" t="s">
        <v>36</v>
      </c>
      <c r="AX131" s="13" t="s">
        <v>76</v>
      </c>
      <c r="AY131" s="225" t="s">
        <v>113</v>
      </c>
    </row>
    <row r="132" s="14" customFormat="1">
      <c r="A132" s="14"/>
      <c r="B132" s="226"/>
      <c r="C132" s="227"/>
      <c r="D132" s="216" t="s">
        <v>125</v>
      </c>
      <c r="E132" s="228" t="s">
        <v>31</v>
      </c>
      <c r="F132" s="229" t="s">
        <v>130</v>
      </c>
      <c r="G132" s="227"/>
      <c r="H132" s="230">
        <v>205.07999999999998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6" t="s">
        <v>125</v>
      </c>
      <c r="AU132" s="236" t="s">
        <v>83</v>
      </c>
      <c r="AV132" s="14" t="s">
        <v>121</v>
      </c>
      <c r="AW132" s="14" t="s">
        <v>36</v>
      </c>
      <c r="AX132" s="14" t="s">
        <v>81</v>
      </c>
      <c r="AY132" s="236" t="s">
        <v>113</v>
      </c>
    </row>
    <row r="133" s="2" customFormat="1" ht="16.5" customHeight="1">
      <c r="A133" s="37"/>
      <c r="B133" s="38"/>
      <c r="C133" s="237" t="s">
        <v>8</v>
      </c>
      <c r="D133" s="237" t="s">
        <v>215</v>
      </c>
      <c r="E133" s="238" t="s">
        <v>216</v>
      </c>
      <c r="F133" s="239" t="s">
        <v>217</v>
      </c>
      <c r="G133" s="240" t="s">
        <v>218</v>
      </c>
      <c r="H133" s="241">
        <v>17</v>
      </c>
      <c r="I133" s="242"/>
      <c r="J133" s="243">
        <f>ROUND(I133*H133,2)</f>
        <v>0</v>
      </c>
      <c r="K133" s="239" t="s">
        <v>31</v>
      </c>
      <c r="L133" s="244"/>
      <c r="M133" s="245" t="s">
        <v>31</v>
      </c>
      <c r="N133" s="246" t="s">
        <v>47</v>
      </c>
      <c r="O133" s="83"/>
      <c r="P133" s="205">
        <f>O133*H133</f>
        <v>0</v>
      </c>
      <c r="Q133" s="205">
        <v>0.56999999999999995</v>
      </c>
      <c r="R133" s="205">
        <f>Q133*H133</f>
        <v>9.6899999999999995</v>
      </c>
      <c r="S133" s="205">
        <v>0</v>
      </c>
      <c r="T133" s="20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7" t="s">
        <v>219</v>
      </c>
      <c r="AT133" s="207" t="s">
        <v>215</v>
      </c>
      <c r="AU133" s="207" t="s">
        <v>83</v>
      </c>
      <c r="AY133" s="16" t="s">
        <v>113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6" t="s">
        <v>81</v>
      </c>
      <c r="BK133" s="208">
        <f>ROUND(I133*H133,2)</f>
        <v>0</v>
      </c>
      <c r="BL133" s="16" t="s">
        <v>184</v>
      </c>
      <c r="BM133" s="207" t="s">
        <v>220</v>
      </c>
    </row>
    <row r="134" s="2" customFormat="1" ht="16.5" customHeight="1">
      <c r="A134" s="37"/>
      <c r="B134" s="38"/>
      <c r="C134" s="237" t="s">
        <v>184</v>
      </c>
      <c r="D134" s="237" t="s">
        <v>215</v>
      </c>
      <c r="E134" s="238" t="s">
        <v>221</v>
      </c>
      <c r="F134" s="239" t="s">
        <v>222</v>
      </c>
      <c r="G134" s="240" t="s">
        <v>218</v>
      </c>
      <c r="H134" s="241">
        <v>3</v>
      </c>
      <c r="I134" s="242"/>
      <c r="J134" s="243">
        <f>ROUND(I134*H134,2)</f>
        <v>0</v>
      </c>
      <c r="K134" s="239" t="s">
        <v>31</v>
      </c>
      <c r="L134" s="244"/>
      <c r="M134" s="245" t="s">
        <v>31</v>
      </c>
      <c r="N134" s="246" t="s">
        <v>47</v>
      </c>
      <c r="O134" s="83"/>
      <c r="P134" s="205">
        <f>O134*H134</f>
        <v>0</v>
      </c>
      <c r="Q134" s="205">
        <v>0.32000000000000001</v>
      </c>
      <c r="R134" s="205">
        <f>Q134*H134</f>
        <v>0.95999999999999996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219</v>
      </c>
      <c r="AT134" s="207" t="s">
        <v>215</v>
      </c>
      <c r="AU134" s="207" t="s">
        <v>83</v>
      </c>
      <c r="AY134" s="16" t="s">
        <v>113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81</v>
      </c>
      <c r="BK134" s="208">
        <f>ROUND(I134*H134,2)</f>
        <v>0</v>
      </c>
      <c r="BL134" s="16" t="s">
        <v>184</v>
      </c>
      <c r="BM134" s="207" t="s">
        <v>223</v>
      </c>
    </row>
    <row r="135" s="2" customFormat="1" ht="16.5" customHeight="1">
      <c r="A135" s="37"/>
      <c r="B135" s="38"/>
      <c r="C135" s="237" t="s">
        <v>224</v>
      </c>
      <c r="D135" s="237" t="s">
        <v>215</v>
      </c>
      <c r="E135" s="238" t="s">
        <v>225</v>
      </c>
      <c r="F135" s="239" t="s">
        <v>226</v>
      </c>
      <c r="G135" s="240" t="s">
        <v>218</v>
      </c>
      <c r="H135" s="241">
        <v>4</v>
      </c>
      <c r="I135" s="242"/>
      <c r="J135" s="243">
        <f>ROUND(I135*H135,2)</f>
        <v>0</v>
      </c>
      <c r="K135" s="239" t="s">
        <v>31</v>
      </c>
      <c r="L135" s="244"/>
      <c r="M135" s="245" t="s">
        <v>31</v>
      </c>
      <c r="N135" s="246" t="s">
        <v>47</v>
      </c>
      <c r="O135" s="83"/>
      <c r="P135" s="205">
        <f>O135*H135</f>
        <v>0</v>
      </c>
      <c r="Q135" s="205">
        <v>0.089999999999999997</v>
      </c>
      <c r="R135" s="205">
        <f>Q135*H135</f>
        <v>0.35999999999999999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7" t="s">
        <v>219</v>
      </c>
      <c r="AT135" s="207" t="s">
        <v>215</v>
      </c>
      <c r="AU135" s="207" t="s">
        <v>83</v>
      </c>
      <c r="AY135" s="16" t="s">
        <v>113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81</v>
      </c>
      <c r="BK135" s="208">
        <f>ROUND(I135*H135,2)</f>
        <v>0</v>
      </c>
      <c r="BL135" s="16" t="s">
        <v>184</v>
      </c>
      <c r="BM135" s="207" t="s">
        <v>227</v>
      </c>
    </row>
    <row r="136" s="2" customFormat="1" ht="16.5" customHeight="1">
      <c r="A136" s="37"/>
      <c r="B136" s="38"/>
      <c r="C136" s="237" t="s">
        <v>228</v>
      </c>
      <c r="D136" s="237" t="s">
        <v>215</v>
      </c>
      <c r="E136" s="238" t="s">
        <v>229</v>
      </c>
      <c r="F136" s="239" t="s">
        <v>230</v>
      </c>
      <c r="G136" s="240" t="s">
        <v>218</v>
      </c>
      <c r="H136" s="241">
        <v>3</v>
      </c>
      <c r="I136" s="242"/>
      <c r="J136" s="243">
        <f>ROUND(I136*H136,2)</f>
        <v>0</v>
      </c>
      <c r="K136" s="239" t="s">
        <v>31</v>
      </c>
      <c r="L136" s="244"/>
      <c r="M136" s="245" t="s">
        <v>31</v>
      </c>
      <c r="N136" s="246" t="s">
        <v>47</v>
      </c>
      <c r="O136" s="83"/>
      <c r="P136" s="205">
        <f>O136*H136</f>
        <v>0</v>
      </c>
      <c r="Q136" s="205">
        <v>0.38</v>
      </c>
      <c r="R136" s="205">
        <f>Q136*H136</f>
        <v>1.1400000000000001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219</v>
      </c>
      <c r="AT136" s="207" t="s">
        <v>215</v>
      </c>
      <c r="AU136" s="207" t="s">
        <v>83</v>
      </c>
      <c r="AY136" s="16" t="s">
        <v>113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81</v>
      </c>
      <c r="BK136" s="208">
        <f>ROUND(I136*H136,2)</f>
        <v>0</v>
      </c>
      <c r="BL136" s="16" t="s">
        <v>184</v>
      </c>
      <c r="BM136" s="207" t="s">
        <v>231</v>
      </c>
    </row>
    <row r="137" s="2" customFormat="1" ht="24.15" customHeight="1">
      <c r="A137" s="37"/>
      <c r="B137" s="38"/>
      <c r="C137" s="196" t="s">
        <v>232</v>
      </c>
      <c r="D137" s="196" t="s">
        <v>116</v>
      </c>
      <c r="E137" s="197" t="s">
        <v>233</v>
      </c>
      <c r="F137" s="198" t="s">
        <v>234</v>
      </c>
      <c r="G137" s="199" t="s">
        <v>119</v>
      </c>
      <c r="H137" s="200">
        <v>297.39999999999998</v>
      </c>
      <c r="I137" s="201"/>
      <c r="J137" s="202">
        <f>ROUND(I137*H137,2)</f>
        <v>0</v>
      </c>
      <c r="K137" s="198" t="s">
        <v>120</v>
      </c>
      <c r="L137" s="43"/>
      <c r="M137" s="203" t="s">
        <v>31</v>
      </c>
      <c r="N137" s="204" t="s">
        <v>47</v>
      </c>
      <c r="O137" s="83"/>
      <c r="P137" s="205">
        <f>O137*H137</f>
        <v>0</v>
      </c>
      <c r="Q137" s="205">
        <v>0.00012</v>
      </c>
      <c r="R137" s="205">
        <f>Q137*H137</f>
        <v>0.035687999999999998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184</v>
      </c>
      <c r="AT137" s="207" t="s">
        <v>116</v>
      </c>
      <c r="AU137" s="207" t="s">
        <v>83</v>
      </c>
      <c r="AY137" s="16" t="s">
        <v>113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81</v>
      </c>
      <c r="BK137" s="208">
        <f>ROUND(I137*H137,2)</f>
        <v>0</v>
      </c>
      <c r="BL137" s="16" t="s">
        <v>184</v>
      </c>
      <c r="BM137" s="207" t="s">
        <v>235</v>
      </c>
    </row>
    <row r="138" s="2" customFormat="1">
      <c r="A138" s="37"/>
      <c r="B138" s="38"/>
      <c r="C138" s="39"/>
      <c r="D138" s="209" t="s">
        <v>123</v>
      </c>
      <c r="E138" s="39"/>
      <c r="F138" s="210" t="s">
        <v>236</v>
      </c>
      <c r="G138" s="39"/>
      <c r="H138" s="39"/>
      <c r="I138" s="211"/>
      <c r="J138" s="39"/>
      <c r="K138" s="39"/>
      <c r="L138" s="43"/>
      <c r="M138" s="212"/>
      <c r="N138" s="21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83</v>
      </c>
    </row>
    <row r="139" s="13" customFormat="1">
      <c r="A139" s="13"/>
      <c r="B139" s="214"/>
      <c r="C139" s="215"/>
      <c r="D139" s="216" t="s">
        <v>125</v>
      </c>
      <c r="E139" s="217" t="s">
        <v>31</v>
      </c>
      <c r="F139" s="218" t="s">
        <v>237</v>
      </c>
      <c r="G139" s="215"/>
      <c r="H139" s="219">
        <v>209.09999999999999</v>
      </c>
      <c r="I139" s="220"/>
      <c r="J139" s="215"/>
      <c r="K139" s="215"/>
      <c r="L139" s="221"/>
      <c r="M139" s="222"/>
      <c r="N139" s="223"/>
      <c r="O139" s="223"/>
      <c r="P139" s="223"/>
      <c r="Q139" s="223"/>
      <c r="R139" s="223"/>
      <c r="S139" s="223"/>
      <c r="T139" s="22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5" t="s">
        <v>125</v>
      </c>
      <c r="AU139" s="225" t="s">
        <v>83</v>
      </c>
      <c r="AV139" s="13" t="s">
        <v>83</v>
      </c>
      <c r="AW139" s="13" t="s">
        <v>36</v>
      </c>
      <c r="AX139" s="13" t="s">
        <v>76</v>
      </c>
      <c r="AY139" s="225" t="s">
        <v>113</v>
      </c>
    </row>
    <row r="140" s="13" customFormat="1">
      <c r="A140" s="13"/>
      <c r="B140" s="214"/>
      <c r="C140" s="215"/>
      <c r="D140" s="216" t="s">
        <v>125</v>
      </c>
      <c r="E140" s="217" t="s">
        <v>31</v>
      </c>
      <c r="F140" s="218" t="s">
        <v>238</v>
      </c>
      <c r="G140" s="215"/>
      <c r="H140" s="219">
        <v>29.100000000000001</v>
      </c>
      <c r="I140" s="220"/>
      <c r="J140" s="215"/>
      <c r="K140" s="215"/>
      <c r="L140" s="221"/>
      <c r="M140" s="222"/>
      <c r="N140" s="223"/>
      <c r="O140" s="223"/>
      <c r="P140" s="223"/>
      <c r="Q140" s="223"/>
      <c r="R140" s="223"/>
      <c r="S140" s="223"/>
      <c r="T140" s="22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5" t="s">
        <v>125</v>
      </c>
      <c r="AU140" s="225" t="s">
        <v>83</v>
      </c>
      <c r="AV140" s="13" t="s">
        <v>83</v>
      </c>
      <c r="AW140" s="13" t="s">
        <v>36</v>
      </c>
      <c r="AX140" s="13" t="s">
        <v>76</v>
      </c>
      <c r="AY140" s="225" t="s">
        <v>113</v>
      </c>
    </row>
    <row r="141" s="13" customFormat="1">
      <c r="A141" s="13"/>
      <c r="B141" s="214"/>
      <c r="C141" s="215"/>
      <c r="D141" s="216" t="s">
        <v>125</v>
      </c>
      <c r="E141" s="217" t="s">
        <v>31</v>
      </c>
      <c r="F141" s="218" t="s">
        <v>239</v>
      </c>
      <c r="G141" s="215"/>
      <c r="H141" s="219">
        <v>28</v>
      </c>
      <c r="I141" s="220"/>
      <c r="J141" s="215"/>
      <c r="K141" s="215"/>
      <c r="L141" s="221"/>
      <c r="M141" s="222"/>
      <c r="N141" s="223"/>
      <c r="O141" s="223"/>
      <c r="P141" s="223"/>
      <c r="Q141" s="223"/>
      <c r="R141" s="223"/>
      <c r="S141" s="223"/>
      <c r="T141" s="22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5" t="s">
        <v>125</v>
      </c>
      <c r="AU141" s="225" t="s">
        <v>83</v>
      </c>
      <c r="AV141" s="13" t="s">
        <v>83</v>
      </c>
      <c r="AW141" s="13" t="s">
        <v>36</v>
      </c>
      <c r="AX141" s="13" t="s">
        <v>76</v>
      </c>
      <c r="AY141" s="225" t="s">
        <v>113</v>
      </c>
    </row>
    <row r="142" s="13" customFormat="1">
      <c r="A142" s="13"/>
      <c r="B142" s="214"/>
      <c r="C142" s="215"/>
      <c r="D142" s="216" t="s">
        <v>125</v>
      </c>
      <c r="E142" s="217" t="s">
        <v>31</v>
      </c>
      <c r="F142" s="218" t="s">
        <v>240</v>
      </c>
      <c r="G142" s="215"/>
      <c r="H142" s="219">
        <v>31.199999999999999</v>
      </c>
      <c r="I142" s="220"/>
      <c r="J142" s="215"/>
      <c r="K142" s="215"/>
      <c r="L142" s="221"/>
      <c r="M142" s="222"/>
      <c r="N142" s="223"/>
      <c r="O142" s="223"/>
      <c r="P142" s="223"/>
      <c r="Q142" s="223"/>
      <c r="R142" s="223"/>
      <c r="S142" s="223"/>
      <c r="T142" s="22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5" t="s">
        <v>125</v>
      </c>
      <c r="AU142" s="225" t="s">
        <v>83</v>
      </c>
      <c r="AV142" s="13" t="s">
        <v>83</v>
      </c>
      <c r="AW142" s="13" t="s">
        <v>36</v>
      </c>
      <c r="AX142" s="13" t="s">
        <v>76</v>
      </c>
      <c r="AY142" s="225" t="s">
        <v>113</v>
      </c>
    </row>
    <row r="143" s="14" customFormat="1">
      <c r="A143" s="14"/>
      <c r="B143" s="226"/>
      <c r="C143" s="227"/>
      <c r="D143" s="216" t="s">
        <v>125</v>
      </c>
      <c r="E143" s="228" t="s">
        <v>31</v>
      </c>
      <c r="F143" s="229" t="s">
        <v>130</v>
      </c>
      <c r="G143" s="227"/>
      <c r="H143" s="230">
        <v>297.39999999999998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6" t="s">
        <v>125</v>
      </c>
      <c r="AU143" s="236" t="s">
        <v>83</v>
      </c>
      <c r="AV143" s="14" t="s">
        <v>121</v>
      </c>
      <c r="AW143" s="14" t="s">
        <v>36</v>
      </c>
      <c r="AX143" s="14" t="s">
        <v>81</v>
      </c>
      <c r="AY143" s="236" t="s">
        <v>113</v>
      </c>
    </row>
    <row r="144" s="2" customFormat="1" ht="16.5" customHeight="1">
      <c r="A144" s="37"/>
      <c r="B144" s="38"/>
      <c r="C144" s="237" t="s">
        <v>241</v>
      </c>
      <c r="D144" s="237" t="s">
        <v>215</v>
      </c>
      <c r="E144" s="238" t="s">
        <v>242</v>
      </c>
      <c r="F144" s="239" t="s">
        <v>243</v>
      </c>
      <c r="G144" s="240" t="s">
        <v>119</v>
      </c>
      <c r="H144" s="241">
        <v>297.39999999999998</v>
      </c>
      <c r="I144" s="242"/>
      <c r="J144" s="243">
        <f>ROUND(I144*H144,2)</f>
        <v>0</v>
      </c>
      <c r="K144" s="239" t="s">
        <v>120</v>
      </c>
      <c r="L144" s="244"/>
      <c r="M144" s="245" t="s">
        <v>31</v>
      </c>
      <c r="N144" s="246" t="s">
        <v>47</v>
      </c>
      <c r="O144" s="83"/>
      <c r="P144" s="205">
        <f>O144*H144</f>
        <v>0</v>
      </c>
      <c r="Q144" s="205">
        <v>4.0000000000000003E-05</v>
      </c>
      <c r="R144" s="205">
        <f>Q144*H144</f>
        <v>0.011896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219</v>
      </c>
      <c r="AT144" s="207" t="s">
        <v>215</v>
      </c>
      <c r="AU144" s="207" t="s">
        <v>83</v>
      </c>
      <c r="AY144" s="16" t="s">
        <v>113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81</v>
      </c>
      <c r="BK144" s="208">
        <f>ROUND(I144*H144,2)</f>
        <v>0</v>
      </c>
      <c r="BL144" s="16" t="s">
        <v>184</v>
      </c>
      <c r="BM144" s="207" t="s">
        <v>244</v>
      </c>
    </row>
    <row r="145" s="2" customFormat="1" ht="24.15" customHeight="1">
      <c r="A145" s="37"/>
      <c r="B145" s="38"/>
      <c r="C145" s="196" t="s">
        <v>7</v>
      </c>
      <c r="D145" s="196" t="s">
        <v>116</v>
      </c>
      <c r="E145" s="197" t="s">
        <v>245</v>
      </c>
      <c r="F145" s="198" t="s">
        <v>246</v>
      </c>
      <c r="G145" s="199" t="s">
        <v>203</v>
      </c>
      <c r="H145" s="200">
        <v>4</v>
      </c>
      <c r="I145" s="201"/>
      <c r="J145" s="202">
        <f>ROUND(I145*H145,2)</f>
        <v>0</v>
      </c>
      <c r="K145" s="198" t="s">
        <v>120</v>
      </c>
      <c r="L145" s="43"/>
      <c r="M145" s="203" t="s">
        <v>31</v>
      </c>
      <c r="N145" s="204" t="s">
        <v>47</v>
      </c>
      <c r="O145" s="83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7" t="s">
        <v>184</v>
      </c>
      <c r="AT145" s="207" t="s">
        <v>116</v>
      </c>
      <c r="AU145" s="207" t="s">
        <v>83</v>
      </c>
      <c r="AY145" s="16" t="s">
        <v>113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81</v>
      </c>
      <c r="BK145" s="208">
        <f>ROUND(I145*H145,2)</f>
        <v>0</v>
      </c>
      <c r="BL145" s="16" t="s">
        <v>184</v>
      </c>
      <c r="BM145" s="207" t="s">
        <v>247</v>
      </c>
    </row>
    <row r="146" s="2" customFormat="1">
      <c r="A146" s="37"/>
      <c r="B146" s="38"/>
      <c r="C146" s="39"/>
      <c r="D146" s="209" t="s">
        <v>123</v>
      </c>
      <c r="E146" s="39"/>
      <c r="F146" s="210" t="s">
        <v>248</v>
      </c>
      <c r="G146" s="39"/>
      <c r="H146" s="39"/>
      <c r="I146" s="211"/>
      <c r="J146" s="39"/>
      <c r="K146" s="39"/>
      <c r="L146" s="43"/>
      <c r="M146" s="212"/>
      <c r="N146" s="213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123</v>
      </c>
      <c r="AU146" s="16" t="s">
        <v>83</v>
      </c>
    </row>
    <row r="147" s="2" customFormat="1" ht="16.5" customHeight="1">
      <c r="A147" s="37"/>
      <c r="B147" s="38"/>
      <c r="C147" s="237" t="s">
        <v>249</v>
      </c>
      <c r="D147" s="237" t="s">
        <v>215</v>
      </c>
      <c r="E147" s="238" t="s">
        <v>250</v>
      </c>
      <c r="F147" s="239" t="s">
        <v>251</v>
      </c>
      <c r="G147" s="240" t="s">
        <v>119</v>
      </c>
      <c r="H147" s="241">
        <v>4.7999999999999998</v>
      </c>
      <c r="I147" s="242"/>
      <c r="J147" s="243">
        <f>ROUND(I147*H147,2)</f>
        <v>0</v>
      </c>
      <c r="K147" s="239" t="s">
        <v>120</v>
      </c>
      <c r="L147" s="244"/>
      <c r="M147" s="245" t="s">
        <v>31</v>
      </c>
      <c r="N147" s="246" t="s">
        <v>47</v>
      </c>
      <c r="O147" s="83"/>
      <c r="P147" s="205">
        <f>O147*H147</f>
        <v>0</v>
      </c>
      <c r="Q147" s="205">
        <v>0.0018</v>
      </c>
      <c r="R147" s="205">
        <f>Q147*H147</f>
        <v>0.0086400000000000001</v>
      </c>
      <c r="S147" s="205">
        <v>0</v>
      </c>
      <c r="T147" s="20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7" t="s">
        <v>219</v>
      </c>
      <c r="AT147" s="207" t="s">
        <v>215</v>
      </c>
      <c r="AU147" s="207" t="s">
        <v>83</v>
      </c>
      <c r="AY147" s="16" t="s">
        <v>113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6" t="s">
        <v>81</v>
      </c>
      <c r="BK147" s="208">
        <f>ROUND(I147*H147,2)</f>
        <v>0</v>
      </c>
      <c r="BL147" s="16" t="s">
        <v>184</v>
      </c>
      <c r="BM147" s="207" t="s">
        <v>252</v>
      </c>
    </row>
    <row r="148" s="13" customFormat="1">
      <c r="A148" s="13"/>
      <c r="B148" s="214"/>
      <c r="C148" s="215"/>
      <c r="D148" s="216" t="s">
        <v>125</v>
      </c>
      <c r="E148" s="217" t="s">
        <v>31</v>
      </c>
      <c r="F148" s="218" t="s">
        <v>253</v>
      </c>
      <c r="G148" s="215"/>
      <c r="H148" s="219">
        <v>4.7999999999999998</v>
      </c>
      <c r="I148" s="220"/>
      <c r="J148" s="215"/>
      <c r="K148" s="215"/>
      <c r="L148" s="221"/>
      <c r="M148" s="222"/>
      <c r="N148" s="223"/>
      <c r="O148" s="223"/>
      <c r="P148" s="223"/>
      <c r="Q148" s="223"/>
      <c r="R148" s="223"/>
      <c r="S148" s="223"/>
      <c r="T148" s="22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5" t="s">
        <v>125</v>
      </c>
      <c r="AU148" s="225" t="s">
        <v>83</v>
      </c>
      <c r="AV148" s="13" t="s">
        <v>83</v>
      </c>
      <c r="AW148" s="13" t="s">
        <v>36</v>
      </c>
      <c r="AX148" s="13" t="s">
        <v>81</v>
      </c>
      <c r="AY148" s="225" t="s">
        <v>113</v>
      </c>
    </row>
    <row r="149" s="2" customFormat="1" ht="16.5" customHeight="1">
      <c r="A149" s="37"/>
      <c r="B149" s="38"/>
      <c r="C149" s="237" t="s">
        <v>254</v>
      </c>
      <c r="D149" s="237" t="s">
        <v>215</v>
      </c>
      <c r="E149" s="238" t="s">
        <v>255</v>
      </c>
      <c r="F149" s="239" t="s">
        <v>256</v>
      </c>
      <c r="G149" s="240" t="s">
        <v>203</v>
      </c>
      <c r="H149" s="241">
        <v>8</v>
      </c>
      <c r="I149" s="242"/>
      <c r="J149" s="243">
        <f>ROUND(I149*H149,2)</f>
        <v>0</v>
      </c>
      <c r="K149" s="239" t="s">
        <v>120</v>
      </c>
      <c r="L149" s="244"/>
      <c r="M149" s="245" t="s">
        <v>31</v>
      </c>
      <c r="N149" s="246" t="s">
        <v>47</v>
      </c>
      <c r="O149" s="83"/>
      <c r="P149" s="205">
        <f>O149*H149</f>
        <v>0</v>
      </c>
      <c r="Q149" s="205">
        <v>6.0000000000000002E-05</v>
      </c>
      <c r="R149" s="205">
        <f>Q149*H149</f>
        <v>0.00048000000000000001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219</v>
      </c>
      <c r="AT149" s="207" t="s">
        <v>215</v>
      </c>
      <c r="AU149" s="207" t="s">
        <v>83</v>
      </c>
      <c r="AY149" s="16" t="s">
        <v>113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81</v>
      </c>
      <c r="BK149" s="208">
        <f>ROUND(I149*H149,2)</f>
        <v>0</v>
      </c>
      <c r="BL149" s="16" t="s">
        <v>184</v>
      </c>
      <c r="BM149" s="207" t="s">
        <v>257</v>
      </c>
    </row>
    <row r="150" s="2" customFormat="1" ht="24.15" customHeight="1">
      <c r="A150" s="37"/>
      <c r="B150" s="38"/>
      <c r="C150" s="196" t="s">
        <v>258</v>
      </c>
      <c r="D150" s="196" t="s">
        <v>116</v>
      </c>
      <c r="E150" s="197" t="s">
        <v>259</v>
      </c>
      <c r="F150" s="198" t="s">
        <v>260</v>
      </c>
      <c r="G150" s="199" t="s">
        <v>147</v>
      </c>
      <c r="H150" s="200">
        <v>12.412000000000001</v>
      </c>
      <c r="I150" s="201"/>
      <c r="J150" s="202">
        <f>ROUND(I150*H150,2)</f>
        <v>0</v>
      </c>
      <c r="K150" s="198" t="s">
        <v>120</v>
      </c>
      <c r="L150" s="43"/>
      <c r="M150" s="203" t="s">
        <v>31</v>
      </c>
      <c r="N150" s="204" t="s">
        <v>47</v>
      </c>
      <c r="O150" s="83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184</v>
      </c>
      <c r="AT150" s="207" t="s">
        <v>116</v>
      </c>
      <c r="AU150" s="207" t="s">
        <v>83</v>
      </c>
      <c r="AY150" s="16" t="s">
        <v>113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81</v>
      </c>
      <c r="BK150" s="208">
        <f>ROUND(I150*H150,2)</f>
        <v>0</v>
      </c>
      <c r="BL150" s="16" t="s">
        <v>184</v>
      </c>
      <c r="BM150" s="207" t="s">
        <v>261</v>
      </c>
    </row>
    <row r="151" s="2" customFormat="1">
      <c r="A151" s="37"/>
      <c r="B151" s="38"/>
      <c r="C151" s="39"/>
      <c r="D151" s="209" t="s">
        <v>123</v>
      </c>
      <c r="E151" s="39"/>
      <c r="F151" s="210" t="s">
        <v>262</v>
      </c>
      <c r="G151" s="39"/>
      <c r="H151" s="39"/>
      <c r="I151" s="211"/>
      <c r="J151" s="39"/>
      <c r="K151" s="39"/>
      <c r="L151" s="43"/>
      <c r="M151" s="212"/>
      <c r="N151" s="213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123</v>
      </c>
      <c r="AU151" s="16" t="s">
        <v>83</v>
      </c>
    </row>
    <row r="152" s="2" customFormat="1" ht="24.15" customHeight="1">
      <c r="A152" s="37"/>
      <c r="B152" s="38"/>
      <c r="C152" s="196" t="s">
        <v>263</v>
      </c>
      <c r="D152" s="196" t="s">
        <v>116</v>
      </c>
      <c r="E152" s="197" t="s">
        <v>264</v>
      </c>
      <c r="F152" s="198" t="s">
        <v>265</v>
      </c>
      <c r="G152" s="199" t="s">
        <v>147</v>
      </c>
      <c r="H152" s="200">
        <v>12.412000000000001</v>
      </c>
      <c r="I152" s="201"/>
      <c r="J152" s="202">
        <f>ROUND(I152*H152,2)</f>
        <v>0</v>
      </c>
      <c r="K152" s="198" t="s">
        <v>120</v>
      </c>
      <c r="L152" s="43"/>
      <c r="M152" s="203" t="s">
        <v>31</v>
      </c>
      <c r="N152" s="204" t="s">
        <v>47</v>
      </c>
      <c r="O152" s="83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184</v>
      </c>
      <c r="AT152" s="207" t="s">
        <v>116</v>
      </c>
      <c r="AU152" s="207" t="s">
        <v>83</v>
      </c>
      <c r="AY152" s="16" t="s">
        <v>113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6" t="s">
        <v>81</v>
      </c>
      <c r="BK152" s="208">
        <f>ROUND(I152*H152,2)</f>
        <v>0</v>
      </c>
      <c r="BL152" s="16" t="s">
        <v>184</v>
      </c>
      <c r="BM152" s="207" t="s">
        <v>266</v>
      </c>
    </row>
    <row r="153" s="2" customFormat="1">
      <c r="A153" s="37"/>
      <c r="B153" s="38"/>
      <c r="C153" s="39"/>
      <c r="D153" s="209" t="s">
        <v>123</v>
      </c>
      <c r="E153" s="39"/>
      <c r="F153" s="210" t="s">
        <v>267</v>
      </c>
      <c r="G153" s="39"/>
      <c r="H153" s="39"/>
      <c r="I153" s="211"/>
      <c r="J153" s="39"/>
      <c r="K153" s="39"/>
      <c r="L153" s="43"/>
      <c r="M153" s="212"/>
      <c r="N153" s="213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123</v>
      </c>
      <c r="AU153" s="16" t="s">
        <v>83</v>
      </c>
    </row>
    <row r="154" s="2" customFormat="1" ht="24.15" customHeight="1">
      <c r="A154" s="37"/>
      <c r="B154" s="38"/>
      <c r="C154" s="196" t="s">
        <v>268</v>
      </c>
      <c r="D154" s="196" t="s">
        <v>116</v>
      </c>
      <c r="E154" s="197" t="s">
        <v>269</v>
      </c>
      <c r="F154" s="198" t="s">
        <v>270</v>
      </c>
      <c r="G154" s="199" t="s">
        <v>147</v>
      </c>
      <c r="H154" s="200">
        <v>12.412000000000001</v>
      </c>
      <c r="I154" s="201"/>
      <c r="J154" s="202">
        <f>ROUND(I154*H154,2)</f>
        <v>0</v>
      </c>
      <c r="K154" s="198" t="s">
        <v>120</v>
      </c>
      <c r="L154" s="43"/>
      <c r="M154" s="203" t="s">
        <v>31</v>
      </c>
      <c r="N154" s="204" t="s">
        <v>47</v>
      </c>
      <c r="O154" s="83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184</v>
      </c>
      <c r="AT154" s="207" t="s">
        <v>116</v>
      </c>
      <c r="AU154" s="207" t="s">
        <v>83</v>
      </c>
      <c r="AY154" s="16" t="s">
        <v>113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6" t="s">
        <v>81</v>
      </c>
      <c r="BK154" s="208">
        <f>ROUND(I154*H154,2)</f>
        <v>0</v>
      </c>
      <c r="BL154" s="16" t="s">
        <v>184</v>
      </c>
      <c r="BM154" s="207" t="s">
        <v>271</v>
      </c>
    </row>
    <row r="155" s="2" customFormat="1">
      <c r="A155" s="37"/>
      <c r="B155" s="38"/>
      <c r="C155" s="39"/>
      <c r="D155" s="209" t="s">
        <v>123</v>
      </c>
      <c r="E155" s="39"/>
      <c r="F155" s="210" t="s">
        <v>272</v>
      </c>
      <c r="G155" s="39"/>
      <c r="H155" s="39"/>
      <c r="I155" s="211"/>
      <c r="J155" s="39"/>
      <c r="K155" s="39"/>
      <c r="L155" s="43"/>
      <c r="M155" s="212"/>
      <c r="N155" s="213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123</v>
      </c>
      <c r="AU155" s="16" t="s">
        <v>83</v>
      </c>
    </row>
    <row r="156" s="2" customFormat="1" ht="16.5" customHeight="1">
      <c r="A156" s="37"/>
      <c r="B156" s="38"/>
      <c r="C156" s="196" t="s">
        <v>273</v>
      </c>
      <c r="D156" s="196" t="s">
        <v>116</v>
      </c>
      <c r="E156" s="197" t="s">
        <v>274</v>
      </c>
      <c r="F156" s="198" t="s">
        <v>275</v>
      </c>
      <c r="G156" s="199" t="s">
        <v>276</v>
      </c>
      <c r="H156" s="200">
        <v>1</v>
      </c>
      <c r="I156" s="201"/>
      <c r="J156" s="202">
        <f>ROUND(I156*H156,2)</f>
        <v>0</v>
      </c>
      <c r="K156" s="198" t="s">
        <v>31</v>
      </c>
      <c r="L156" s="43"/>
      <c r="M156" s="203" t="s">
        <v>31</v>
      </c>
      <c r="N156" s="204" t="s">
        <v>47</v>
      </c>
      <c r="O156" s="83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184</v>
      </c>
      <c r="AT156" s="207" t="s">
        <v>116</v>
      </c>
      <c r="AU156" s="207" t="s">
        <v>83</v>
      </c>
      <c r="AY156" s="16" t="s">
        <v>113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81</v>
      </c>
      <c r="BK156" s="208">
        <f>ROUND(I156*H156,2)</f>
        <v>0</v>
      </c>
      <c r="BL156" s="16" t="s">
        <v>184</v>
      </c>
      <c r="BM156" s="207" t="s">
        <v>277</v>
      </c>
    </row>
    <row r="157" s="12" customFormat="1" ht="25.92" customHeight="1">
      <c r="A157" s="12"/>
      <c r="B157" s="180"/>
      <c r="C157" s="181"/>
      <c r="D157" s="182" t="s">
        <v>75</v>
      </c>
      <c r="E157" s="183" t="s">
        <v>278</v>
      </c>
      <c r="F157" s="183" t="s">
        <v>279</v>
      </c>
      <c r="G157" s="181"/>
      <c r="H157" s="181"/>
      <c r="I157" s="184"/>
      <c r="J157" s="185">
        <f>BK157</f>
        <v>0</v>
      </c>
      <c r="K157" s="181"/>
      <c r="L157" s="186"/>
      <c r="M157" s="187"/>
      <c r="N157" s="188"/>
      <c r="O157" s="188"/>
      <c r="P157" s="189">
        <f>SUM(P158:P166)</f>
        <v>0</v>
      </c>
      <c r="Q157" s="188"/>
      <c r="R157" s="189">
        <f>SUM(R158:R166)</f>
        <v>0</v>
      </c>
      <c r="S157" s="188"/>
      <c r="T157" s="190">
        <f>SUM(T158:T166)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1" t="s">
        <v>121</v>
      </c>
      <c r="AT157" s="192" t="s">
        <v>75</v>
      </c>
      <c r="AU157" s="192" t="s">
        <v>76</v>
      </c>
      <c r="AY157" s="191" t="s">
        <v>113</v>
      </c>
      <c r="BK157" s="193">
        <f>SUM(BK158:BK166)</f>
        <v>0</v>
      </c>
    </row>
    <row r="158" s="2" customFormat="1" ht="16.5" customHeight="1">
      <c r="A158" s="37"/>
      <c r="B158" s="38"/>
      <c r="C158" s="196" t="s">
        <v>280</v>
      </c>
      <c r="D158" s="196" t="s">
        <v>116</v>
      </c>
      <c r="E158" s="197" t="s">
        <v>281</v>
      </c>
      <c r="F158" s="198" t="s">
        <v>282</v>
      </c>
      <c r="G158" s="199" t="s">
        <v>283</v>
      </c>
      <c r="H158" s="200">
        <v>13.5</v>
      </c>
      <c r="I158" s="201"/>
      <c r="J158" s="202">
        <f>ROUND(I158*H158,2)</f>
        <v>0</v>
      </c>
      <c r="K158" s="198" t="s">
        <v>120</v>
      </c>
      <c r="L158" s="43"/>
      <c r="M158" s="203" t="s">
        <v>31</v>
      </c>
      <c r="N158" s="204" t="s">
        <v>47</v>
      </c>
      <c r="O158" s="83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284</v>
      </c>
      <c r="AT158" s="207" t="s">
        <v>116</v>
      </c>
      <c r="AU158" s="207" t="s">
        <v>81</v>
      </c>
      <c r="AY158" s="16" t="s">
        <v>113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81</v>
      </c>
      <c r="BK158" s="208">
        <f>ROUND(I158*H158,2)</f>
        <v>0</v>
      </c>
      <c r="BL158" s="16" t="s">
        <v>284</v>
      </c>
      <c r="BM158" s="207" t="s">
        <v>285</v>
      </c>
    </row>
    <row r="159" s="2" customFormat="1">
      <c r="A159" s="37"/>
      <c r="B159" s="38"/>
      <c r="C159" s="39"/>
      <c r="D159" s="209" t="s">
        <v>123</v>
      </c>
      <c r="E159" s="39"/>
      <c r="F159" s="210" t="s">
        <v>286</v>
      </c>
      <c r="G159" s="39"/>
      <c r="H159" s="39"/>
      <c r="I159" s="211"/>
      <c r="J159" s="39"/>
      <c r="K159" s="39"/>
      <c r="L159" s="43"/>
      <c r="M159" s="212"/>
      <c r="N159" s="213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123</v>
      </c>
      <c r="AU159" s="16" t="s">
        <v>81</v>
      </c>
    </row>
    <row r="160" s="13" customFormat="1">
      <c r="A160" s="13"/>
      <c r="B160" s="214"/>
      <c r="C160" s="215"/>
      <c r="D160" s="216" t="s">
        <v>125</v>
      </c>
      <c r="E160" s="217" t="s">
        <v>31</v>
      </c>
      <c r="F160" s="218" t="s">
        <v>287</v>
      </c>
      <c r="G160" s="215"/>
      <c r="H160" s="219">
        <v>13.5</v>
      </c>
      <c r="I160" s="220"/>
      <c r="J160" s="215"/>
      <c r="K160" s="215"/>
      <c r="L160" s="221"/>
      <c r="M160" s="222"/>
      <c r="N160" s="223"/>
      <c r="O160" s="223"/>
      <c r="P160" s="223"/>
      <c r="Q160" s="223"/>
      <c r="R160" s="223"/>
      <c r="S160" s="223"/>
      <c r="T160" s="22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5" t="s">
        <v>125</v>
      </c>
      <c r="AU160" s="225" t="s">
        <v>81</v>
      </c>
      <c r="AV160" s="13" t="s">
        <v>83</v>
      </c>
      <c r="AW160" s="13" t="s">
        <v>36</v>
      </c>
      <c r="AX160" s="13" t="s">
        <v>81</v>
      </c>
      <c r="AY160" s="225" t="s">
        <v>113</v>
      </c>
    </row>
    <row r="161" s="2" customFormat="1" ht="16.5" customHeight="1">
      <c r="A161" s="37"/>
      <c r="B161" s="38"/>
      <c r="C161" s="196" t="s">
        <v>288</v>
      </c>
      <c r="D161" s="196" t="s">
        <v>116</v>
      </c>
      <c r="E161" s="197" t="s">
        <v>289</v>
      </c>
      <c r="F161" s="198" t="s">
        <v>290</v>
      </c>
      <c r="G161" s="199" t="s">
        <v>283</v>
      </c>
      <c r="H161" s="200">
        <v>4</v>
      </c>
      <c r="I161" s="201"/>
      <c r="J161" s="202">
        <f>ROUND(I161*H161,2)</f>
        <v>0</v>
      </c>
      <c r="K161" s="198" t="s">
        <v>120</v>
      </c>
      <c r="L161" s="43"/>
      <c r="M161" s="203" t="s">
        <v>31</v>
      </c>
      <c r="N161" s="204" t="s">
        <v>47</v>
      </c>
      <c r="O161" s="83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284</v>
      </c>
      <c r="AT161" s="207" t="s">
        <v>116</v>
      </c>
      <c r="AU161" s="207" t="s">
        <v>81</v>
      </c>
      <c r="AY161" s="16" t="s">
        <v>113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81</v>
      </c>
      <c r="BK161" s="208">
        <f>ROUND(I161*H161,2)</f>
        <v>0</v>
      </c>
      <c r="BL161" s="16" t="s">
        <v>284</v>
      </c>
      <c r="BM161" s="207" t="s">
        <v>291</v>
      </c>
    </row>
    <row r="162" s="2" customFormat="1">
      <c r="A162" s="37"/>
      <c r="B162" s="38"/>
      <c r="C162" s="39"/>
      <c r="D162" s="209" t="s">
        <v>123</v>
      </c>
      <c r="E162" s="39"/>
      <c r="F162" s="210" t="s">
        <v>292</v>
      </c>
      <c r="G162" s="39"/>
      <c r="H162" s="39"/>
      <c r="I162" s="211"/>
      <c r="J162" s="39"/>
      <c r="K162" s="39"/>
      <c r="L162" s="43"/>
      <c r="M162" s="212"/>
      <c r="N162" s="213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123</v>
      </c>
      <c r="AU162" s="16" t="s">
        <v>81</v>
      </c>
    </row>
    <row r="163" s="13" customFormat="1">
      <c r="A163" s="13"/>
      <c r="B163" s="214"/>
      <c r="C163" s="215"/>
      <c r="D163" s="216" t="s">
        <v>125</v>
      </c>
      <c r="E163" s="217" t="s">
        <v>31</v>
      </c>
      <c r="F163" s="218" t="s">
        <v>293</v>
      </c>
      <c r="G163" s="215"/>
      <c r="H163" s="219">
        <v>4</v>
      </c>
      <c r="I163" s="220"/>
      <c r="J163" s="215"/>
      <c r="K163" s="215"/>
      <c r="L163" s="221"/>
      <c r="M163" s="222"/>
      <c r="N163" s="223"/>
      <c r="O163" s="223"/>
      <c r="P163" s="223"/>
      <c r="Q163" s="223"/>
      <c r="R163" s="223"/>
      <c r="S163" s="223"/>
      <c r="T163" s="22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5" t="s">
        <v>125</v>
      </c>
      <c r="AU163" s="225" t="s">
        <v>81</v>
      </c>
      <c r="AV163" s="13" t="s">
        <v>83</v>
      </c>
      <c r="AW163" s="13" t="s">
        <v>36</v>
      </c>
      <c r="AX163" s="13" t="s">
        <v>81</v>
      </c>
      <c r="AY163" s="225" t="s">
        <v>113</v>
      </c>
    </row>
    <row r="164" s="2" customFormat="1" ht="16.5" customHeight="1">
      <c r="A164" s="37"/>
      <c r="B164" s="38"/>
      <c r="C164" s="196" t="s">
        <v>294</v>
      </c>
      <c r="D164" s="196" t="s">
        <v>116</v>
      </c>
      <c r="E164" s="197" t="s">
        <v>295</v>
      </c>
      <c r="F164" s="198" t="s">
        <v>296</v>
      </c>
      <c r="G164" s="199" t="s">
        <v>283</v>
      </c>
      <c r="H164" s="200">
        <v>4</v>
      </c>
      <c r="I164" s="201"/>
      <c r="J164" s="202">
        <f>ROUND(I164*H164,2)</f>
        <v>0</v>
      </c>
      <c r="K164" s="198" t="s">
        <v>120</v>
      </c>
      <c r="L164" s="43"/>
      <c r="M164" s="203" t="s">
        <v>31</v>
      </c>
      <c r="N164" s="204" t="s">
        <v>47</v>
      </c>
      <c r="O164" s="83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284</v>
      </c>
      <c r="AT164" s="207" t="s">
        <v>116</v>
      </c>
      <c r="AU164" s="207" t="s">
        <v>81</v>
      </c>
      <c r="AY164" s="16" t="s">
        <v>113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6" t="s">
        <v>81</v>
      </c>
      <c r="BK164" s="208">
        <f>ROUND(I164*H164,2)</f>
        <v>0</v>
      </c>
      <c r="BL164" s="16" t="s">
        <v>284</v>
      </c>
      <c r="BM164" s="207" t="s">
        <v>297</v>
      </c>
    </row>
    <row r="165" s="2" customFormat="1">
      <c r="A165" s="37"/>
      <c r="B165" s="38"/>
      <c r="C165" s="39"/>
      <c r="D165" s="209" t="s">
        <v>123</v>
      </c>
      <c r="E165" s="39"/>
      <c r="F165" s="210" t="s">
        <v>298</v>
      </c>
      <c r="G165" s="39"/>
      <c r="H165" s="39"/>
      <c r="I165" s="211"/>
      <c r="J165" s="39"/>
      <c r="K165" s="39"/>
      <c r="L165" s="43"/>
      <c r="M165" s="212"/>
      <c r="N165" s="213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123</v>
      </c>
      <c r="AU165" s="16" t="s">
        <v>81</v>
      </c>
    </row>
    <row r="166" s="13" customFormat="1">
      <c r="A166" s="13"/>
      <c r="B166" s="214"/>
      <c r="C166" s="215"/>
      <c r="D166" s="216" t="s">
        <v>125</v>
      </c>
      <c r="E166" s="217" t="s">
        <v>31</v>
      </c>
      <c r="F166" s="218" t="s">
        <v>299</v>
      </c>
      <c r="G166" s="215"/>
      <c r="H166" s="219">
        <v>4</v>
      </c>
      <c r="I166" s="220"/>
      <c r="J166" s="215"/>
      <c r="K166" s="215"/>
      <c r="L166" s="221"/>
      <c r="M166" s="222"/>
      <c r="N166" s="223"/>
      <c r="O166" s="223"/>
      <c r="P166" s="223"/>
      <c r="Q166" s="223"/>
      <c r="R166" s="223"/>
      <c r="S166" s="223"/>
      <c r="T166" s="22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5" t="s">
        <v>125</v>
      </c>
      <c r="AU166" s="225" t="s">
        <v>81</v>
      </c>
      <c r="AV166" s="13" t="s">
        <v>83</v>
      </c>
      <c r="AW166" s="13" t="s">
        <v>36</v>
      </c>
      <c r="AX166" s="13" t="s">
        <v>81</v>
      </c>
      <c r="AY166" s="225" t="s">
        <v>113</v>
      </c>
    </row>
    <row r="167" s="12" customFormat="1" ht="25.92" customHeight="1">
      <c r="A167" s="12"/>
      <c r="B167" s="180"/>
      <c r="C167" s="181"/>
      <c r="D167" s="182" t="s">
        <v>75</v>
      </c>
      <c r="E167" s="183" t="s">
        <v>300</v>
      </c>
      <c r="F167" s="183" t="s">
        <v>301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SUM(P168:P175)</f>
        <v>0</v>
      </c>
      <c r="Q167" s="188"/>
      <c r="R167" s="189">
        <f>SUM(R168:R175)</f>
        <v>0</v>
      </c>
      <c r="S167" s="188"/>
      <c r="T167" s="190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1" t="s">
        <v>150</v>
      </c>
      <c r="AT167" s="192" t="s">
        <v>75</v>
      </c>
      <c r="AU167" s="192" t="s">
        <v>76</v>
      </c>
      <c r="AY167" s="191" t="s">
        <v>113</v>
      </c>
      <c r="BK167" s="193">
        <f>SUM(BK168:BK175)</f>
        <v>0</v>
      </c>
    </row>
    <row r="168" s="2" customFormat="1" ht="16.5" customHeight="1">
      <c r="A168" s="37"/>
      <c r="B168" s="38"/>
      <c r="C168" s="196" t="s">
        <v>302</v>
      </c>
      <c r="D168" s="196" t="s">
        <v>116</v>
      </c>
      <c r="E168" s="197" t="s">
        <v>303</v>
      </c>
      <c r="F168" s="198" t="s">
        <v>304</v>
      </c>
      <c r="G168" s="199" t="s">
        <v>218</v>
      </c>
      <c r="H168" s="200">
        <v>1</v>
      </c>
      <c r="I168" s="201"/>
      <c r="J168" s="202">
        <f>ROUND(I168*H168,2)</f>
        <v>0</v>
      </c>
      <c r="K168" s="198" t="s">
        <v>120</v>
      </c>
      <c r="L168" s="43"/>
      <c r="M168" s="203" t="s">
        <v>31</v>
      </c>
      <c r="N168" s="204" t="s">
        <v>47</v>
      </c>
      <c r="O168" s="83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305</v>
      </c>
      <c r="AT168" s="207" t="s">
        <v>116</v>
      </c>
      <c r="AU168" s="207" t="s">
        <v>81</v>
      </c>
      <c r="AY168" s="16" t="s">
        <v>113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81</v>
      </c>
      <c r="BK168" s="208">
        <f>ROUND(I168*H168,2)</f>
        <v>0</v>
      </c>
      <c r="BL168" s="16" t="s">
        <v>305</v>
      </c>
      <c r="BM168" s="207" t="s">
        <v>306</v>
      </c>
    </row>
    <row r="169" s="2" customFormat="1">
      <c r="A169" s="37"/>
      <c r="B169" s="38"/>
      <c r="C169" s="39"/>
      <c r="D169" s="209" t="s">
        <v>123</v>
      </c>
      <c r="E169" s="39"/>
      <c r="F169" s="210" t="s">
        <v>307</v>
      </c>
      <c r="G169" s="39"/>
      <c r="H169" s="39"/>
      <c r="I169" s="211"/>
      <c r="J169" s="39"/>
      <c r="K169" s="39"/>
      <c r="L169" s="43"/>
      <c r="M169" s="212"/>
      <c r="N169" s="21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123</v>
      </c>
      <c r="AU169" s="16" t="s">
        <v>81</v>
      </c>
    </row>
    <row r="170" s="2" customFormat="1" ht="16.5" customHeight="1">
      <c r="A170" s="37"/>
      <c r="B170" s="38"/>
      <c r="C170" s="196" t="s">
        <v>308</v>
      </c>
      <c r="D170" s="196" t="s">
        <v>116</v>
      </c>
      <c r="E170" s="197" t="s">
        <v>309</v>
      </c>
      <c r="F170" s="198" t="s">
        <v>310</v>
      </c>
      <c r="G170" s="199" t="s">
        <v>218</v>
      </c>
      <c r="H170" s="200">
        <v>1</v>
      </c>
      <c r="I170" s="201"/>
      <c r="J170" s="202">
        <f>ROUND(I170*H170,2)</f>
        <v>0</v>
      </c>
      <c r="K170" s="198" t="s">
        <v>120</v>
      </c>
      <c r="L170" s="43"/>
      <c r="M170" s="203" t="s">
        <v>31</v>
      </c>
      <c r="N170" s="204" t="s">
        <v>47</v>
      </c>
      <c r="O170" s="83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305</v>
      </c>
      <c r="AT170" s="207" t="s">
        <v>116</v>
      </c>
      <c r="AU170" s="207" t="s">
        <v>81</v>
      </c>
      <c r="AY170" s="16" t="s">
        <v>113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6" t="s">
        <v>81</v>
      </c>
      <c r="BK170" s="208">
        <f>ROUND(I170*H170,2)</f>
        <v>0</v>
      </c>
      <c r="BL170" s="16" t="s">
        <v>305</v>
      </c>
      <c r="BM170" s="207" t="s">
        <v>311</v>
      </c>
    </row>
    <row r="171" s="2" customFormat="1">
      <c r="A171" s="37"/>
      <c r="B171" s="38"/>
      <c r="C171" s="39"/>
      <c r="D171" s="209" t="s">
        <v>123</v>
      </c>
      <c r="E171" s="39"/>
      <c r="F171" s="210" t="s">
        <v>312</v>
      </c>
      <c r="G171" s="39"/>
      <c r="H171" s="39"/>
      <c r="I171" s="211"/>
      <c r="J171" s="39"/>
      <c r="K171" s="39"/>
      <c r="L171" s="43"/>
      <c r="M171" s="212"/>
      <c r="N171" s="213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123</v>
      </c>
      <c r="AU171" s="16" t="s">
        <v>81</v>
      </c>
    </row>
    <row r="172" s="2" customFormat="1" ht="16.5" customHeight="1">
      <c r="A172" s="37"/>
      <c r="B172" s="38"/>
      <c r="C172" s="196" t="s">
        <v>313</v>
      </c>
      <c r="D172" s="196" t="s">
        <v>116</v>
      </c>
      <c r="E172" s="197" t="s">
        <v>314</v>
      </c>
      <c r="F172" s="198" t="s">
        <v>315</v>
      </c>
      <c r="G172" s="199" t="s">
        <v>218</v>
      </c>
      <c r="H172" s="200">
        <v>1</v>
      </c>
      <c r="I172" s="201"/>
      <c r="J172" s="202">
        <f>ROUND(I172*H172,2)</f>
        <v>0</v>
      </c>
      <c r="K172" s="198" t="s">
        <v>120</v>
      </c>
      <c r="L172" s="43"/>
      <c r="M172" s="203" t="s">
        <v>31</v>
      </c>
      <c r="N172" s="204" t="s">
        <v>47</v>
      </c>
      <c r="O172" s="83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7" t="s">
        <v>305</v>
      </c>
      <c r="AT172" s="207" t="s">
        <v>116</v>
      </c>
      <c r="AU172" s="207" t="s">
        <v>81</v>
      </c>
      <c r="AY172" s="16" t="s">
        <v>113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6" t="s">
        <v>81</v>
      </c>
      <c r="BK172" s="208">
        <f>ROUND(I172*H172,2)</f>
        <v>0</v>
      </c>
      <c r="BL172" s="16" t="s">
        <v>305</v>
      </c>
      <c r="BM172" s="207" t="s">
        <v>316</v>
      </c>
    </row>
    <row r="173" s="2" customFormat="1">
      <c r="A173" s="37"/>
      <c r="B173" s="38"/>
      <c r="C173" s="39"/>
      <c r="D173" s="209" t="s">
        <v>123</v>
      </c>
      <c r="E173" s="39"/>
      <c r="F173" s="210" t="s">
        <v>317</v>
      </c>
      <c r="G173" s="39"/>
      <c r="H173" s="39"/>
      <c r="I173" s="211"/>
      <c r="J173" s="39"/>
      <c r="K173" s="39"/>
      <c r="L173" s="43"/>
      <c r="M173" s="212"/>
      <c r="N173" s="213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123</v>
      </c>
      <c r="AU173" s="16" t="s">
        <v>81</v>
      </c>
    </row>
    <row r="174" s="2" customFormat="1" ht="16.5" customHeight="1">
      <c r="A174" s="37"/>
      <c r="B174" s="38"/>
      <c r="C174" s="196" t="s">
        <v>219</v>
      </c>
      <c r="D174" s="196" t="s">
        <v>116</v>
      </c>
      <c r="E174" s="197" t="s">
        <v>318</v>
      </c>
      <c r="F174" s="198" t="s">
        <v>319</v>
      </c>
      <c r="G174" s="199" t="s">
        <v>218</v>
      </c>
      <c r="H174" s="200">
        <v>1</v>
      </c>
      <c r="I174" s="201"/>
      <c r="J174" s="202">
        <f>ROUND(I174*H174,2)</f>
        <v>0</v>
      </c>
      <c r="K174" s="198" t="s">
        <v>120</v>
      </c>
      <c r="L174" s="43"/>
      <c r="M174" s="203" t="s">
        <v>31</v>
      </c>
      <c r="N174" s="204" t="s">
        <v>47</v>
      </c>
      <c r="O174" s="83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7" t="s">
        <v>305</v>
      </c>
      <c r="AT174" s="207" t="s">
        <v>116</v>
      </c>
      <c r="AU174" s="207" t="s">
        <v>81</v>
      </c>
      <c r="AY174" s="16" t="s">
        <v>113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6" t="s">
        <v>81</v>
      </c>
      <c r="BK174" s="208">
        <f>ROUND(I174*H174,2)</f>
        <v>0</v>
      </c>
      <c r="BL174" s="16" t="s">
        <v>305</v>
      </c>
      <c r="BM174" s="207" t="s">
        <v>320</v>
      </c>
    </row>
    <row r="175" s="2" customFormat="1">
      <c r="A175" s="37"/>
      <c r="B175" s="38"/>
      <c r="C175" s="39"/>
      <c r="D175" s="209" t="s">
        <v>123</v>
      </c>
      <c r="E175" s="39"/>
      <c r="F175" s="210" t="s">
        <v>321</v>
      </c>
      <c r="G175" s="39"/>
      <c r="H175" s="39"/>
      <c r="I175" s="211"/>
      <c r="J175" s="39"/>
      <c r="K175" s="39"/>
      <c r="L175" s="43"/>
      <c r="M175" s="247"/>
      <c r="N175" s="248"/>
      <c r="O175" s="249"/>
      <c r="P175" s="249"/>
      <c r="Q175" s="249"/>
      <c r="R175" s="249"/>
      <c r="S175" s="249"/>
      <c r="T175" s="250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123</v>
      </c>
      <c r="AU175" s="16" t="s">
        <v>81</v>
      </c>
    </row>
    <row r="176" s="2" customFormat="1" ht="6.96" customHeight="1">
      <c r="A176" s="37"/>
      <c r="B176" s="58"/>
      <c r="C176" s="59"/>
      <c r="D176" s="59"/>
      <c r="E176" s="59"/>
      <c r="F176" s="59"/>
      <c r="G176" s="59"/>
      <c r="H176" s="59"/>
      <c r="I176" s="59"/>
      <c r="J176" s="59"/>
      <c r="K176" s="59"/>
      <c r="L176" s="43"/>
      <c r="M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</row>
  </sheetData>
  <sheetProtection sheet="1" autoFilter="0" formatColumns="0" formatRows="0" objects="1" scenarios="1" spinCount="100000" saltValue="7S4knyahMN+yHpFHXKTROAouWt6/U26ZKlpsu6l7hOFsYWR0pVBgfy/dO5TTxpCWBL2O6to21y7EFCtKQ2Qodg==" hashValue="XsDKDpUU8EUx4i/B/c7q6Luv1kbRsLtTiQJ5e0XOf0YDq8/X2TcAiSmQ3KbHiizIvjzoL3jNFjxuhiamnuv8FQ==" algorithmName="SHA-512" password="CC35"/>
  <autoFilter ref="C81:K175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1_02/619995001"/>
    <hyperlink ref="F94" r:id="rId2" display="https://podminky.urs.cz/item/CS_URS_2021_02/968062376"/>
    <hyperlink ref="F96" r:id="rId3" display="https://podminky.urs.cz/item/CS_URS_2021_02/968062991"/>
    <hyperlink ref="F99" r:id="rId4" display="https://podminky.urs.cz/item/CS_URS_2021_02/997013213"/>
    <hyperlink ref="F101" r:id="rId5" display="https://podminky.urs.cz/item/CS_URS_2021_02/997013501"/>
    <hyperlink ref="F103" r:id="rId6" display="https://podminky.urs.cz/item/CS_URS_2021_02/997013509"/>
    <hyperlink ref="F106" r:id="rId7" display="https://podminky.urs.cz/item/CS_URS_2021_02/997013631"/>
    <hyperlink ref="F109" r:id="rId8" display="https://podminky.urs.cz/item/CS_URS_2021_02/997013804"/>
    <hyperlink ref="F112" r:id="rId9" display="https://podminky.urs.cz/item/CS_URS_2021_02/997013811"/>
    <hyperlink ref="F117" r:id="rId10" display="https://podminky.urs.cz/item/CS_URS_2021_02/764002851"/>
    <hyperlink ref="F119" r:id="rId11" display="https://podminky.urs.cz/item/CS_URS_2021_02/764216444"/>
    <hyperlink ref="F122" r:id="rId12" display="https://podminky.urs.cz/item/CS_URS_2021_02/764218404"/>
    <hyperlink ref="F125" r:id="rId13" display="https://podminky.urs.cz/item/CS_URS_2021_02/766441821"/>
    <hyperlink ref="F127" r:id="rId14" display="https://podminky.urs.cz/item/CS_URS_2021_02/766621213"/>
    <hyperlink ref="F138" r:id="rId15" display="https://podminky.urs.cz/item/CS_URS_2021_02/766629314"/>
    <hyperlink ref="F146" r:id="rId16" display="https://podminky.urs.cz/item/CS_URS_2021_02/766694112"/>
    <hyperlink ref="F151" r:id="rId17" display="https://podminky.urs.cz/item/CS_URS_2021_02/998766102"/>
    <hyperlink ref="F153" r:id="rId18" display="https://podminky.urs.cz/item/CS_URS_2021_02/998766181"/>
    <hyperlink ref="F155" r:id="rId19" display="https://podminky.urs.cz/item/CS_URS_2021_02/998766192"/>
    <hyperlink ref="F159" r:id="rId20" display="https://podminky.urs.cz/item/CS_URS_2021_02/HZS1291"/>
    <hyperlink ref="F162" r:id="rId21" display="https://podminky.urs.cz/item/CS_URS_2021_02/HZS1292"/>
    <hyperlink ref="F165" r:id="rId22" display="https://podminky.urs.cz/item/CS_URS_2021_02/HZS2131"/>
    <hyperlink ref="F169" r:id="rId23" display="https://podminky.urs.cz/item/CS_URS_2021_02/013244000"/>
    <hyperlink ref="F171" r:id="rId24" display="https://podminky.urs.cz/item/CS_URS_2021_02/013254000"/>
    <hyperlink ref="F173" r:id="rId25" display="https://podminky.urs.cz/item/CS_URS_2021_02/040001000"/>
    <hyperlink ref="F175" r:id="rId26" display="https://podminky.urs.cz/item/CS_URS_2021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 J</dc:creator>
  <cp:lastModifiedBy>K J</cp:lastModifiedBy>
  <dcterms:created xsi:type="dcterms:W3CDTF">2022-04-25T12:45:27Z</dcterms:created>
  <dcterms:modified xsi:type="dcterms:W3CDTF">2022-04-25T12:45:32Z</dcterms:modified>
</cp:coreProperties>
</file>